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omments10.xml" ContentType="application/vnd.openxmlformats-officedocument.spreadsheetml.comment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0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CP1PEPF0000325B\EXCELCNV\736a0528-f57f-4b52-8db2-8f0e329464c9\"/>
    </mc:Choice>
  </mc:AlternateContent>
  <xr:revisionPtr revIDLastSave="0" documentId="8_{FBF18218-F53D-42CE-89B1-78CE7E2484A0}" xr6:coauthVersionLast="47" xr6:coauthVersionMax="47" xr10:uidLastSave="{00000000-0000-0000-0000-000000000000}"/>
  <bookViews>
    <workbookView xWindow="-60" yWindow="-60" windowWidth="15480" windowHeight="11640" tabRatio="599" xr2:uid="{00000000-000D-0000-FFFF-FFFF00000000}"/>
  </bookViews>
  <sheets>
    <sheet name="ANEXO IV TARIFAS" sheetId="6" r:id="rId1"/>
    <sheet name="ANEXO V " sheetId="76" r:id="rId2"/>
    <sheet name="ANEXO VI" sheetId="37" r:id="rId3"/>
    <sheet name="ANEXO VII  " sheetId="75" r:id="rId4"/>
    <sheet name="ANEXO VIII -1" sheetId="9" r:id="rId5"/>
    <sheet name="ANEXO VIII -2" sheetId="74" r:id="rId6"/>
    <sheet name="ANEXO VIII -3" sheetId="73" r:id="rId7"/>
    <sheet name="ANEXO VIII - 4" sheetId="72" r:id="rId8"/>
    <sheet name="ANEXO VIII - 5" sheetId="71" r:id="rId9"/>
    <sheet name="ANEXO VIII - 6" sheetId="70" r:id="rId10"/>
    <sheet name="ANEXO VIII - 7" sheetId="69" r:id="rId11"/>
    <sheet name="ANEXO IX" sheetId="10" r:id="rId12"/>
    <sheet name="ANEXO X" sheetId="12" r:id="rId13"/>
    <sheet name="tarifas" sheetId="15" r:id="rId1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6" i="75" l="1"/>
  <c r="D37" i="75"/>
  <c r="D38" i="75"/>
  <c r="D39" i="75"/>
  <c r="D40" i="75"/>
  <c r="D42" i="75"/>
  <c r="D43" i="75"/>
  <c r="D44" i="75"/>
  <c r="D45" i="75"/>
  <c r="D46" i="75"/>
  <c r="D47" i="75"/>
  <c r="D48" i="75"/>
  <c r="D49" i="75"/>
  <c r="D50" i="75"/>
  <c r="D51" i="75"/>
  <c r="D52" i="75"/>
  <c r="D53" i="75"/>
  <c r="D54" i="75"/>
  <c r="D55" i="75"/>
  <c r="D56" i="75"/>
  <c r="D29" i="75"/>
  <c r="C28" i="76"/>
  <c r="C31" i="76" s="1"/>
  <c r="D31" i="76"/>
  <c r="C36" i="76"/>
  <c r="C41" i="75"/>
  <c r="D41" i="75" s="1"/>
  <c r="C30" i="75"/>
  <c r="D30" i="75"/>
  <c r="E23" i="37"/>
  <c r="C14" i="37"/>
  <c r="E14" i="37"/>
  <c r="C15" i="37"/>
  <c r="C13" i="37"/>
  <c r="E13" i="37"/>
  <c r="B15" i="37"/>
  <c r="E15" i="37" s="1"/>
  <c r="J16" i="69"/>
  <c r="I16" i="69"/>
  <c r="H16" i="69"/>
  <c r="G16" i="69"/>
  <c r="F16" i="69"/>
  <c r="E16" i="69"/>
  <c r="J12" i="70"/>
  <c r="J13" i="70"/>
  <c r="H12" i="70"/>
  <c r="H13" i="70"/>
  <c r="F12" i="70"/>
  <c r="F13" i="70"/>
  <c r="J13" i="71"/>
  <c r="H12" i="71"/>
  <c r="H13" i="71"/>
  <c r="F12" i="71"/>
  <c r="F13" i="71"/>
  <c r="F17" i="71"/>
  <c r="J13" i="72"/>
  <c r="H12" i="72"/>
  <c r="H13" i="72"/>
  <c r="F12" i="72"/>
  <c r="F13" i="72"/>
  <c r="F17" i="72"/>
  <c r="J13" i="73"/>
  <c r="H12" i="73"/>
  <c r="H13" i="73"/>
  <c r="F12" i="73"/>
  <c r="F13" i="73"/>
  <c r="F17" i="73"/>
  <c r="J13" i="74"/>
  <c r="H12" i="74"/>
  <c r="H13" i="74"/>
  <c r="F12" i="74"/>
  <c r="F13" i="74"/>
  <c r="F17" i="74"/>
  <c r="B26" i="37"/>
  <c r="E26" i="37"/>
  <c r="D22" i="37"/>
  <c r="B25" i="37"/>
  <c r="E25" i="37"/>
  <c r="C24" i="37"/>
  <c r="E24" i="37"/>
  <c r="B22" i="37"/>
  <c r="C21" i="37"/>
  <c r="B21" i="37"/>
  <c r="C20" i="37"/>
  <c r="B20" i="37"/>
  <c r="E20" i="37" s="1"/>
  <c r="C19" i="37"/>
  <c r="B19" i="37"/>
  <c r="E19" i="37" s="1"/>
  <c r="C18" i="37"/>
  <c r="B18" i="37"/>
  <c r="C17" i="37"/>
  <c r="B17" i="37"/>
  <c r="C16" i="37"/>
  <c r="B16" i="37"/>
  <c r="D18" i="75"/>
  <c r="E21" i="37"/>
  <c r="F28" i="15"/>
  <c r="B40" i="15"/>
  <c r="H23" i="15"/>
  <c r="D23" i="75"/>
  <c r="D22" i="75"/>
  <c r="E49" i="6"/>
  <c r="C35" i="75"/>
  <c r="D35" i="75"/>
  <c r="D34" i="75" s="1"/>
  <c r="E55" i="6"/>
  <c r="D25" i="75"/>
  <c r="D24" i="75"/>
  <c r="J15" i="9"/>
  <c r="H14" i="9"/>
  <c r="F14" i="9"/>
  <c r="F13" i="9"/>
  <c r="H12" i="9"/>
  <c r="H15" i="9"/>
  <c r="F12" i="9"/>
  <c r="F15" i="9"/>
  <c r="F19" i="9"/>
  <c r="E16" i="37"/>
  <c r="E18" i="37"/>
  <c r="E17" i="37"/>
  <c r="E22" i="37"/>
  <c r="D19" i="75"/>
  <c r="D20" i="75"/>
  <c r="E27" i="37"/>
  <c r="C12" i="75"/>
  <c r="D21" i="75"/>
  <c r="D31" i="75"/>
  <c r="D27" i="75"/>
  <c r="D28" i="75"/>
  <c r="D26" i="75"/>
  <c r="D17" i="75"/>
  <c r="D59" i="75"/>
  <c r="E31" i="76" l="1"/>
  <c r="C11" i="75" s="1"/>
  <c r="C14" i="75" s="1"/>
  <c r="D60" i="75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MARIA.FONSECA</author>
  </authors>
  <commentList>
    <comment ref="A11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NÚMERO DO DOCUMENTO REGISTRADO NO EXTRATO  </t>
        </r>
      </text>
    </comment>
    <comment ref="B11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DESCREVER O TIPO DE TARIFAS QUE FOI DEBITADO</t>
        </r>
      </text>
    </comment>
    <comment ref="D11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 DATA EM QUE FOI DEBITADO O RECURSO REFERENTE AS TARIFAS BANCÁRIAS</t>
        </r>
      </text>
    </comment>
    <comment ref="E11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DAS TARIFAS BANCÁRIAS</t>
        </r>
      </text>
    </comment>
    <comment ref="A49" authorId="0" shapeId="0" xr:uid="{00000000-0006-0000-0000-000005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TODAS AS TARIFAS BANCÁRIAS DA PARCELA MENCIONADA</t>
        </r>
      </text>
    </comment>
    <comment ref="A52" authorId="0" shapeId="0" xr:uid="{00000000-0006-0000-0000-000006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ÁREA RESERVADA PARA DISCRIMINAR OS DETALHES DE TODAS AS RESTITUIÇÕES</t>
        </r>
      </text>
    </comment>
    <comment ref="A53" authorId="0" shapeId="0" xr:uid="{00000000-0006-0000-0000-000007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TODAS AS TARIFAS BANCÁRIAS RESTITUÍDAS À CONTA ESPECÍFICA</t>
        </r>
      </text>
    </comment>
    <comment ref="A54" authorId="0" shapeId="0" xr:uid="{00000000-0006-0000-0000-000008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TODAS AS TARIFAS BANCÁRIAS RESTITUÍDAS À CONTA ÚNICA DO ESTADO</t>
        </r>
      </text>
    </comment>
    <comment ref="A55" authorId="0" shapeId="0" xr:uid="{00000000-0006-0000-0000-000009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TODAS AS TARIFAS BANCÁRIAS RESTITUÍDAS</t>
        </r>
      </text>
    </comment>
    <comment ref="A57" authorId="0" shapeId="0" xr:uid="{00000000-0006-0000-0000-00000A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CONSTAR O NOME E ASSINATURA DO RESPONSÁVEL CONTÁBIL</t>
        </r>
      </text>
    </comment>
    <comment ref="D57" authorId="0" shapeId="0" xr:uid="{00000000-0006-0000-0000-00000B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CONSTAR O NOME E ASSINATURA DO RESPONSÁVEL PELA EXECUÇÃO DO TERMO</t>
        </r>
      </text>
    </comment>
  </commentList>
</comments>
</file>

<file path=xl/comments10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MARIA.FONSECA</author>
  </authors>
  <commentList>
    <comment ref="A3" authorId="0" shapeId="0" xr:uid="{00000000-0006-0000-0A00-000001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OBJETO DO TERMO</t>
        </r>
      </text>
    </comment>
    <comment ref="A4" authorId="0" shapeId="0" xr:uid="{00000000-0006-0000-0A00-000002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 DATA QUE FOI FEITO O MAPA DE COTAÇÃO DE PREÇOS</t>
        </r>
      </text>
    </comment>
    <comment ref="D4" authorId="0" shapeId="0" xr:uid="{00000000-0006-0000-0A00-000003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CRITÉRIO SERÁ AVALIADO PELO MENOR PREÇO GLOBAL</t>
        </r>
      </text>
    </comment>
    <comment ref="H4" authorId="0" shapeId="0" xr:uid="{00000000-0006-0000-0A00-000004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NÚMERO DO MAPA DE COTAÇÃO</t>
        </r>
      </text>
    </comment>
    <comment ref="B5" authorId="0" shapeId="0" xr:uid="{00000000-0006-0000-0A00-000005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00000000-0006-0000-0A00-000006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CNPJ DO FORNECEDOR EM CASO DE PESSOA JURÍDICA OU CPF EM CASO PESSOA FÍSICA</t>
        </r>
      </text>
    </comment>
    <comment ref="F5" authorId="0" shapeId="0" xr:uid="{00000000-0006-0000-0A00-000007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PREENCHER COM O TELEFONE DE CONTATO DO FORNECEDOR</t>
        </r>
      </text>
    </comment>
    <comment ref="G5" authorId="0" shapeId="0" xr:uid="{00000000-0006-0000-0A00-000008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RESPONSÁVEL PELO ORÇAMENTO DE CADA FORNECEDOR</t>
        </r>
      </text>
    </comment>
    <comment ref="H5" authorId="0" shapeId="0" xr:uid="{00000000-0006-0000-0A00-000009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A DATA DE VALIDADE DA PROPOSTA</t>
        </r>
      </text>
    </comment>
    <comment ref="I5" authorId="0" shapeId="0" xr:uid="{00000000-0006-0000-0A00-00000A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ALGUMA JUSTIFICATIVA OU INFORMAÇÃO (SE HOUVER)</t>
        </r>
      </text>
    </comment>
    <comment ref="B10" authorId="0" shapeId="0" xr:uid="{00000000-0006-0000-0A00-00000B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 O PRODUTO OU SERVIÇO OFERECIDO PELO FORNECEDOR</t>
        </r>
      </text>
    </comment>
    <comment ref="C10" authorId="0" shapeId="0" xr:uid="{00000000-0006-0000-0A00-00000C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UNIDADE DE MEDIDA DO PRODUTO (EX.: CX, L, M, UND)</t>
        </r>
      </text>
    </comment>
    <comment ref="D10" authorId="0" shapeId="0" xr:uid="{00000000-0006-0000-0A00-00000D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A QUANTIDADE ORÇADA DO PRODUTO OU SERVIÇO</t>
        </r>
      </text>
    </comment>
    <comment ref="E10" authorId="0" shapeId="0" xr:uid="{00000000-0006-0000-0A00-00000E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PRIMEIRO FORNCEDOR ESPECIFICADO NO QUADRO "FORNECEDORES"</t>
        </r>
      </text>
    </comment>
    <comment ref="G10" authorId="0" shapeId="0" xr:uid="{00000000-0006-0000-0A00-00000F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SEGUNDO FORNCEDOR ESPECIFICADO NO QUADRO "FORNECEDORES"</t>
        </r>
      </text>
    </comment>
    <comment ref="I10" authorId="0" shapeId="0" xr:uid="{00000000-0006-0000-0A00-000010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TERCEIRO FORNCEDOR ESPECIFICADO NO QUADRO "FORNECEDORES"</t>
        </r>
      </text>
    </comment>
    <comment ref="E11" authorId="0" shapeId="0" xr:uid="{00000000-0006-0000-0A00-000011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F11" authorId="0" shapeId="0" xr:uid="{00000000-0006-0000-0A00-000012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G11" authorId="0" shapeId="0" xr:uid="{00000000-0006-0000-0A00-000013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H11" authorId="0" shapeId="0" xr:uid="{00000000-0006-0000-0A00-000014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I11" authorId="0" shapeId="0" xr:uid="{00000000-0006-0000-0A00-000015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J11" authorId="0" shapeId="0" xr:uid="{00000000-0006-0000-0A00-000016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F19" authorId="0" shapeId="0" xr:uid="{00000000-0006-0000-0A00-000017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DA EMPRESA VENCEDORA</t>
        </r>
      </text>
    </comment>
    <comment ref="A22" authorId="0" shapeId="0" xr:uid="{00000000-0006-0000-0A00-000018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3" authorId="0" shapeId="0" xr:uid="{00000000-0006-0000-0A00-000019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ASSINATURA DO RESPONSÁVEL PELA EXCECUÇÃO DAS COMPRAS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MARIA.FONSECA</author>
  </authors>
  <commentList>
    <comment ref="A4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COMPLETO DA UNIDADE EXECUTORA</t>
        </r>
      </text>
    </comment>
    <comment ref="C4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NÚMERO ORIGINAL DO TERMO</t>
        </r>
      </text>
    </comment>
    <comment ref="C5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 PARCELA REFERENTE À PRESTAÇÃO DE CONTAS</t>
        </r>
      </text>
    </comment>
    <comment ref="A6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SE A PRESTAÇÃO DE CONTAS É PARCIAL OU FINAL</t>
        </r>
      </text>
    </comment>
    <comment ref="C6" authorId="0" shapeId="0" xr:uid="{00000000-0006-0000-0100-000005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PERÍODO DE EXECUÇÃO DO TERMO</t>
        </r>
      </text>
    </comment>
    <comment ref="A11" authorId="0" shapeId="0" xr:uid="{00000000-0006-0000-0100-000006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ÁREA RESERVADA PARA DISCRIMINAR OS DETALHES DAS DEVOLUÇÕES À CONTA ESPECÍFICA</t>
        </r>
      </text>
    </comment>
    <comment ref="A12" authorId="0" shapeId="0" xr:uid="{00000000-0006-0000-0100-000007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QUE MOTIVOU A DEVOLUÇÃO PARA CONTA ESPECÍFICA OU CONTA ÚNICA DO ESTADO</t>
        </r>
      </text>
    </comment>
    <comment ref="B12" authorId="0" shapeId="0" xr:uid="{00000000-0006-0000-0100-000008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 DATA EM QUE FOI DEBITADA A DESPESA INDEVIDA PELA OSC</t>
        </r>
      </text>
    </comment>
    <comment ref="C12" authorId="0" shapeId="0" xr:uid="{00000000-0006-0000-0100-000009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DA DESPESA QUE FOI DEBITADO INDEVIDAMENTE PELA OSC</t>
        </r>
      </text>
    </comment>
    <comment ref="D12" authorId="0" shapeId="0" xr:uid="{00000000-0006-0000-0100-00000A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VALOR DA DEVOLUÇÃO COM JUROS INCIDENTES CALCULADOS NO SITE DO TCU      </t>
        </r>
      </text>
    </comment>
    <comment ref="E12" authorId="0" shapeId="0" xr:uid="{00000000-0006-0000-0100-00000B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DATA EM QUE FOI CREDITADO O RECURSO PRÓPRIO</t>
        </r>
      </text>
    </comment>
    <comment ref="A31" authorId="0" shapeId="0" xr:uid="{00000000-0006-0000-0100-00000C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TODOS OS VALORES RESTITUÍDOS À CONTA ÚNICA DO ESTADO</t>
        </r>
      </text>
    </comment>
    <comment ref="A36" authorId="0" shapeId="0" xr:uid="{00000000-0006-0000-0100-00000D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SOMATÓRIO TOTAL DE TODOS OS VALORES RESTITUÍDOS À CONTA ÚNICA DO ESTADO</t>
        </r>
      </text>
    </comment>
    <comment ref="A38" authorId="0" shapeId="0" xr:uid="{00000000-0006-0000-0100-00000E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CONSTAR O NOME E ASSINATURA DO RESPONSÁVEL CONTÁBIL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Socorro</author>
  </authors>
  <commentList>
    <comment ref="A41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Socorro:</t>
        </r>
        <r>
          <rPr>
            <sz val="9"/>
            <color indexed="81"/>
            <rFont val="Tahoma"/>
            <family val="2"/>
          </rPr>
          <t xml:space="preserve">
A devolver 123,84-64,81=59,03 - calculado no site TCU +0,90 juros+ 59,93
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MARIA.FONSECA</author>
  </authors>
  <commentList>
    <comment ref="A3" authorId="0" shapeId="0" xr:uid="{00000000-0006-0000-0400-000001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OBJETO DO TERMO</t>
        </r>
      </text>
    </comment>
    <comment ref="A4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 DATA QUE FOI FEITO O MAPA DE COTAÇÃO DE PREÇOS</t>
        </r>
      </text>
    </comment>
    <comment ref="D4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CRITÉRIO SERÁ AVALIADO PELO MENOR PREÇO GLOBAL</t>
        </r>
      </text>
    </comment>
    <comment ref="H4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NÚMERO DO MAPA DE COTAÇÃO</t>
        </r>
      </text>
    </comment>
    <comment ref="B5" authorId="0" shapeId="0" xr:uid="{00000000-0006-0000-0400-000005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00000000-0006-0000-0400-000006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CNPJ DO FORNECEDOR EM CASO DE PESSOA JURÍDICA OU CPF EM CASO PESSOA FÍSICA</t>
        </r>
      </text>
    </comment>
    <comment ref="F5" authorId="0" shapeId="0" xr:uid="{00000000-0006-0000-0400-000007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PREENCHER COM O TELEFONE DE CONTATO DO FORNECEDOR</t>
        </r>
      </text>
    </comment>
    <comment ref="G5" authorId="0" shapeId="0" xr:uid="{00000000-0006-0000-0400-000008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RESPONSÁVEL PELO ORÇAMENTO DE CADA FORNECEDOR</t>
        </r>
      </text>
    </comment>
    <comment ref="H5" authorId="0" shapeId="0" xr:uid="{00000000-0006-0000-0400-000009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A DATA DE VALIDADE DA PROPOSTA</t>
        </r>
      </text>
    </comment>
    <comment ref="I5" authorId="0" shapeId="0" xr:uid="{00000000-0006-0000-0400-00000A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ALGUMA JUSTIFICATIVA OU INFORMAÇÃO (SE HOUVER)</t>
        </r>
      </text>
    </comment>
    <comment ref="B10" authorId="0" shapeId="0" xr:uid="{00000000-0006-0000-0400-00000B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 O PRODUTO OU SERVIÇO OFERECIDO PELO FORNECEDOR</t>
        </r>
      </text>
    </comment>
    <comment ref="C10" authorId="0" shapeId="0" xr:uid="{00000000-0006-0000-0400-00000C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UNIDADE DE MEDIDA DO PRODUTO (EX.: CX, L, M, UND)</t>
        </r>
      </text>
    </comment>
    <comment ref="D10" authorId="0" shapeId="0" xr:uid="{00000000-0006-0000-0400-00000D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A QUANTIDADE ORÇADA DO PRODUTO OU SERVIÇO</t>
        </r>
      </text>
    </comment>
    <comment ref="E10" authorId="0" shapeId="0" xr:uid="{00000000-0006-0000-0400-00000E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PRIMEIRO FORNCEDOR ESPECIFICADO NO QUADRO "FORNECEDORES"</t>
        </r>
      </text>
    </comment>
    <comment ref="G10" authorId="0" shapeId="0" xr:uid="{00000000-0006-0000-0400-00000F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SEGUNDO FORNCEDOR ESPECIFICADO NO QUADRO "FORNECEDORES"</t>
        </r>
      </text>
    </comment>
    <comment ref="I10" authorId="0" shapeId="0" xr:uid="{00000000-0006-0000-0400-000010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TERCEIRO FORNCEDOR ESPECIFICADO NO QUADRO "FORNECEDORES"</t>
        </r>
      </text>
    </comment>
    <comment ref="E11" authorId="0" shapeId="0" xr:uid="{00000000-0006-0000-0400-000011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F11" authorId="0" shapeId="0" xr:uid="{00000000-0006-0000-0400-000012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G11" authorId="0" shapeId="0" xr:uid="{00000000-0006-0000-0400-000013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H11" authorId="0" shapeId="0" xr:uid="{00000000-0006-0000-0400-000014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I11" authorId="0" shapeId="0" xr:uid="{00000000-0006-0000-0400-000015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J11" authorId="0" shapeId="0" xr:uid="{00000000-0006-0000-0400-000016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F18" authorId="0" shapeId="0" xr:uid="{00000000-0006-0000-0400-000017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DA EMPRESA VENCEDORA</t>
        </r>
      </text>
    </comment>
    <comment ref="A21" authorId="0" shapeId="0" xr:uid="{00000000-0006-0000-0400-000018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2" authorId="0" shapeId="0" xr:uid="{00000000-0006-0000-0400-000019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ASSINATURA DO RESPONSÁVEL PELA EXCECUÇÃO DAS COMPRAS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MARIA.FONSECA</author>
  </authors>
  <commentList>
    <comment ref="A3" authorId="0" shapeId="0" xr:uid="{00000000-0006-0000-0500-000001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OBJETO DO TERMO</t>
        </r>
      </text>
    </comment>
    <comment ref="A4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 DATA QUE FOI FEITO O MAPA DE COTAÇÃO DE PREÇOS</t>
        </r>
      </text>
    </comment>
    <comment ref="D4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CRITÉRIO SERÁ AVALIADO PELO MENOR PREÇO GLOBAL</t>
        </r>
      </text>
    </comment>
    <comment ref="H4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NÚMERO DO MAPA DE COTAÇÃO</t>
        </r>
      </text>
    </comment>
    <comment ref="B5" authorId="0" shapeId="0" xr:uid="{00000000-0006-0000-0500-000005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00000000-0006-0000-0500-000006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CNPJ DO FORNECEDOR EM CASO DE PESSOA JURÍDICA OU CPF EM CASO PESSOA FÍSICA</t>
        </r>
      </text>
    </comment>
    <comment ref="F5" authorId="0" shapeId="0" xr:uid="{00000000-0006-0000-0500-000007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PREENCHER COM O TELEFONE DE CONTATO DO FORNECEDOR</t>
        </r>
      </text>
    </comment>
    <comment ref="G5" authorId="0" shapeId="0" xr:uid="{00000000-0006-0000-0500-000008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RESPONSÁVEL PELO ORÇAMENTO DE CADA FORNECEDOR</t>
        </r>
      </text>
    </comment>
    <comment ref="H5" authorId="0" shapeId="0" xr:uid="{00000000-0006-0000-0500-000009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A DATA DE VALIDADE DA PROPOSTA</t>
        </r>
      </text>
    </comment>
    <comment ref="I5" authorId="0" shapeId="0" xr:uid="{00000000-0006-0000-0500-00000A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ALGUMA JUSTIFICATIVA OU INFORMAÇÃO (SE HOUVER)</t>
        </r>
      </text>
    </comment>
    <comment ref="B10" authorId="0" shapeId="0" xr:uid="{00000000-0006-0000-0500-00000B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 O PRODUTO OU SERVIÇO OFERECIDO PELO FORNECEDOR</t>
        </r>
      </text>
    </comment>
    <comment ref="C10" authorId="0" shapeId="0" xr:uid="{00000000-0006-0000-0500-00000C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UNIDADE DE MEDIDA DO PRODUTO (EX.: CX, L, M, UND)</t>
        </r>
      </text>
    </comment>
    <comment ref="D10" authorId="0" shapeId="0" xr:uid="{00000000-0006-0000-0500-00000D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A QUANTIDADE ORÇADA DO PRODUTO OU SERVIÇO</t>
        </r>
      </text>
    </comment>
    <comment ref="E10" authorId="0" shapeId="0" xr:uid="{00000000-0006-0000-0500-00000E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PRIMEIRO FORNCEDOR ESPECIFICADO NO QUADRO "FORNECEDORES"</t>
        </r>
      </text>
    </comment>
    <comment ref="G10" authorId="0" shapeId="0" xr:uid="{00000000-0006-0000-0500-00000F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SEGUNDO FORNCEDOR ESPECIFICADO NO QUADRO "FORNECEDORES"</t>
        </r>
      </text>
    </comment>
    <comment ref="I10" authorId="0" shapeId="0" xr:uid="{00000000-0006-0000-0500-000010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TERCEIRO FORNCEDOR ESPECIFICADO NO QUADRO "FORNECEDORES"</t>
        </r>
      </text>
    </comment>
    <comment ref="E11" authorId="0" shapeId="0" xr:uid="{00000000-0006-0000-0500-000011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F11" authorId="0" shapeId="0" xr:uid="{00000000-0006-0000-0500-000012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G11" authorId="0" shapeId="0" xr:uid="{00000000-0006-0000-0500-000013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H11" authorId="0" shapeId="0" xr:uid="{00000000-0006-0000-0500-000014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I11" authorId="0" shapeId="0" xr:uid="{00000000-0006-0000-0500-000015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J11" authorId="0" shapeId="0" xr:uid="{00000000-0006-0000-0500-000016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F16" authorId="0" shapeId="0" xr:uid="{00000000-0006-0000-0500-000017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DA EMPRESA VENCEDORA</t>
        </r>
      </text>
    </comment>
    <comment ref="A19" authorId="0" shapeId="0" xr:uid="{00000000-0006-0000-0500-000018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0" authorId="0" shapeId="0" xr:uid="{00000000-0006-0000-0500-000019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ASSINATURA DO RESPONSÁVEL PELA EXCECUÇÃO DAS COMPRAS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MARIA.FONSECA</author>
  </authors>
  <commentList>
    <comment ref="A3" authorId="0" shapeId="0" xr:uid="{00000000-0006-0000-0600-000001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OBJETO DO TERMO</t>
        </r>
      </text>
    </comment>
    <comment ref="A4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 DATA QUE FOI FEITO O MAPA DE COTAÇÃO DE PREÇOS</t>
        </r>
      </text>
    </comment>
    <comment ref="D4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CRITÉRIO SERÁ AVALIADO PELO MENOR PREÇO GLOBAL</t>
        </r>
      </text>
    </comment>
    <comment ref="H4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NÚMERO DO MAPA DE COTAÇÃO</t>
        </r>
      </text>
    </comment>
    <comment ref="B5" authorId="0" shapeId="0" xr:uid="{00000000-0006-0000-0600-000005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00000000-0006-0000-0600-000006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CNPJ DO FORNECEDOR EM CASO DE PESSOA JURÍDICA OU CPF EM CASO PESSOA FÍSICA</t>
        </r>
      </text>
    </comment>
    <comment ref="F5" authorId="0" shapeId="0" xr:uid="{00000000-0006-0000-0600-000007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PREENCHER COM O TELEFONE DE CONTATO DO FORNECEDOR</t>
        </r>
      </text>
    </comment>
    <comment ref="G5" authorId="0" shapeId="0" xr:uid="{00000000-0006-0000-0600-000008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RESPONSÁVEL PELO ORÇAMENTO DE CADA FORNECEDOR</t>
        </r>
      </text>
    </comment>
    <comment ref="H5" authorId="0" shapeId="0" xr:uid="{00000000-0006-0000-0600-000009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A DATA DE VALIDADE DA PROPOSTA</t>
        </r>
      </text>
    </comment>
    <comment ref="I5" authorId="0" shapeId="0" xr:uid="{00000000-0006-0000-0600-00000A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ALGUMA JUSTIFICATIVA OU INFORMAÇÃO (SE HOUVER)</t>
        </r>
      </text>
    </comment>
    <comment ref="B10" authorId="0" shapeId="0" xr:uid="{00000000-0006-0000-0600-00000B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 O PRODUTO OU SERVIÇO OFERECIDO PELO FORNECEDOR</t>
        </r>
      </text>
    </comment>
    <comment ref="C10" authorId="0" shapeId="0" xr:uid="{00000000-0006-0000-0600-00000C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UNIDADE DE MEDIDA DO PRODUTO (EX.: CX, L, M, UND)</t>
        </r>
      </text>
    </comment>
    <comment ref="D10" authorId="0" shapeId="0" xr:uid="{00000000-0006-0000-0600-00000D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A QUANTIDADE ORÇADA DO PRODUTO OU SERVIÇO</t>
        </r>
      </text>
    </comment>
    <comment ref="E10" authorId="0" shapeId="0" xr:uid="{00000000-0006-0000-0600-00000E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PRIMEIRO FORNCEDOR ESPECIFICADO NO QUADRO "FORNECEDORES"</t>
        </r>
      </text>
    </comment>
    <comment ref="G10" authorId="0" shapeId="0" xr:uid="{00000000-0006-0000-0600-00000F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SEGUNDO FORNCEDOR ESPECIFICADO NO QUADRO "FORNECEDORES"</t>
        </r>
      </text>
    </comment>
    <comment ref="I10" authorId="0" shapeId="0" xr:uid="{00000000-0006-0000-0600-000010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TERCEIRO FORNCEDOR ESPECIFICADO NO QUADRO "FORNECEDORES"</t>
        </r>
      </text>
    </comment>
    <comment ref="E11" authorId="0" shapeId="0" xr:uid="{00000000-0006-0000-0600-000011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F11" authorId="0" shapeId="0" xr:uid="{00000000-0006-0000-0600-000012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G11" authorId="0" shapeId="0" xr:uid="{00000000-0006-0000-0600-000013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H11" authorId="0" shapeId="0" xr:uid="{00000000-0006-0000-0600-000014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I11" authorId="0" shapeId="0" xr:uid="{00000000-0006-0000-0600-000015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J11" authorId="0" shapeId="0" xr:uid="{00000000-0006-0000-0600-000016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F16" authorId="0" shapeId="0" xr:uid="{00000000-0006-0000-0600-000017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DA EMPRESA VENCEDORA</t>
        </r>
      </text>
    </comment>
    <comment ref="A19" authorId="0" shapeId="0" xr:uid="{00000000-0006-0000-0600-000018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0" authorId="0" shapeId="0" xr:uid="{00000000-0006-0000-0600-000019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ASSINATURA DO RESPONSÁVEL PELA EXCECUÇÃO DAS COMPRAS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MARIA.FONSECA</author>
  </authors>
  <commentList>
    <comment ref="A3" authorId="0" shapeId="0" xr:uid="{00000000-0006-0000-0700-000001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OBJETO DO TERMO</t>
        </r>
      </text>
    </comment>
    <comment ref="A4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 DATA QUE FOI FEITO O MAPA DE COTAÇÃO DE PREÇOS</t>
        </r>
      </text>
    </comment>
    <comment ref="D4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CRITÉRIO SERÁ AVALIADO PELO MENOR PREÇO GLOBAL</t>
        </r>
      </text>
    </comment>
    <comment ref="H4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NÚMERO DO MAPA DE COTAÇÃO</t>
        </r>
      </text>
    </comment>
    <comment ref="B5" authorId="0" shapeId="0" xr:uid="{00000000-0006-0000-0700-000005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00000000-0006-0000-0700-000006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CNPJ DO FORNECEDOR EM CASO DE PESSOA JURÍDICA OU CPF EM CASO PESSOA FÍSICA</t>
        </r>
      </text>
    </comment>
    <comment ref="F5" authorId="0" shapeId="0" xr:uid="{00000000-0006-0000-0700-000007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PREENCHER COM O TELEFONE DE CONTATO DO FORNECEDOR</t>
        </r>
      </text>
    </comment>
    <comment ref="G5" authorId="0" shapeId="0" xr:uid="{00000000-0006-0000-0700-000008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RESPONSÁVEL PELO ORÇAMENTO DE CADA FORNECEDOR</t>
        </r>
      </text>
    </comment>
    <comment ref="H5" authorId="0" shapeId="0" xr:uid="{00000000-0006-0000-0700-000009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A DATA DE VALIDADE DA PROPOSTA</t>
        </r>
      </text>
    </comment>
    <comment ref="I5" authorId="0" shapeId="0" xr:uid="{00000000-0006-0000-0700-00000A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ALGUMA JUSTIFICATIVA OU INFORMAÇÃO (SE HOUVER)</t>
        </r>
      </text>
    </comment>
    <comment ref="B10" authorId="0" shapeId="0" xr:uid="{00000000-0006-0000-0700-00000B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 O PRODUTO OU SERVIÇO OFERECIDO PELO FORNECEDOR</t>
        </r>
      </text>
    </comment>
    <comment ref="C10" authorId="0" shapeId="0" xr:uid="{00000000-0006-0000-0700-00000C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UNIDADE DE MEDIDA DO PRODUTO (EX.: CX, L, M, UND)</t>
        </r>
      </text>
    </comment>
    <comment ref="D10" authorId="0" shapeId="0" xr:uid="{00000000-0006-0000-0700-00000D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A QUANTIDADE ORÇADA DO PRODUTO OU SERVIÇO</t>
        </r>
      </text>
    </comment>
    <comment ref="E10" authorId="0" shapeId="0" xr:uid="{00000000-0006-0000-0700-00000E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PRIMEIRO FORNCEDOR ESPECIFICADO NO QUADRO "FORNECEDORES"</t>
        </r>
      </text>
    </comment>
    <comment ref="G10" authorId="0" shapeId="0" xr:uid="{00000000-0006-0000-0700-00000F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SEGUNDO FORNCEDOR ESPECIFICADO NO QUADRO "FORNECEDORES"</t>
        </r>
      </text>
    </comment>
    <comment ref="I10" authorId="0" shapeId="0" xr:uid="{00000000-0006-0000-0700-000010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TERCEIRO FORNCEDOR ESPECIFICADO NO QUADRO "FORNECEDORES"</t>
        </r>
      </text>
    </comment>
    <comment ref="E11" authorId="0" shapeId="0" xr:uid="{00000000-0006-0000-0700-000011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F11" authorId="0" shapeId="0" xr:uid="{00000000-0006-0000-0700-000012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G11" authorId="0" shapeId="0" xr:uid="{00000000-0006-0000-0700-000013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H11" authorId="0" shapeId="0" xr:uid="{00000000-0006-0000-0700-000014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I11" authorId="0" shapeId="0" xr:uid="{00000000-0006-0000-0700-000015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J11" authorId="0" shapeId="0" xr:uid="{00000000-0006-0000-0700-000016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F16" authorId="0" shapeId="0" xr:uid="{00000000-0006-0000-0700-000017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DA EMPRESA VENCEDORA</t>
        </r>
      </text>
    </comment>
    <comment ref="A19" authorId="0" shapeId="0" xr:uid="{00000000-0006-0000-0700-000018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0" authorId="0" shapeId="0" xr:uid="{00000000-0006-0000-0700-000019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ASSINATURA DO RESPONSÁVEL PELA EXCECUÇÃO DAS COMPRAS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MARIA.FONSECA</author>
  </authors>
  <commentList>
    <comment ref="A3" authorId="0" shapeId="0" xr:uid="{00000000-0006-0000-0800-000001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OBJETO DO TERMO</t>
        </r>
      </text>
    </comment>
    <comment ref="A4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 DATA QUE FOI FEITO O MAPA DE COTAÇÃO DE PREÇOS</t>
        </r>
      </text>
    </comment>
    <comment ref="D4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CRITÉRIO SERÁ AVALIADO PELO MENOR PREÇO GLOBAL</t>
        </r>
      </text>
    </comment>
    <comment ref="H4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NÚMERO DO MAPA DE COTAÇÃO</t>
        </r>
      </text>
    </comment>
    <comment ref="B5" authorId="0" shapeId="0" xr:uid="{00000000-0006-0000-0800-000005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00000000-0006-0000-0800-000006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CNPJ DO FORNECEDOR EM CASO DE PESSOA JURÍDICA OU CPF EM CASO PESSOA FÍSICA</t>
        </r>
      </text>
    </comment>
    <comment ref="F5" authorId="0" shapeId="0" xr:uid="{00000000-0006-0000-0800-000007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PREENCHER COM O TELEFONE DE CONTATO DO FORNECEDOR</t>
        </r>
      </text>
    </comment>
    <comment ref="G5" authorId="0" shapeId="0" xr:uid="{00000000-0006-0000-0800-000008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RESPONSÁVEL PELO ORÇAMENTO DE CADA FORNECEDOR</t>
        </r>
      </text>
    </comment>
    <comment ref="H5" authorId="0" shapeId="0" xr:uid="{00000000-0006-0000-0800-000009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A DATA DE VALIDADE DA PROPOSTA</t>
        </r>
      </text>
    </comment>
    <comment ref="I5" authorId="0" shapeId="0" xr:uid="{00000000-0006-0000-0800-00000A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ALGUMA JUSTIFICATIVA OU INFORMAÇÃO (SE HOUVER)</t>
        </r>
      </text>
    </comment>
    <comment ref="B10" authorId="0" shapeId="0" xr:uid="{00000000-0006-0000-0800-00000B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 O PRODUTO OU SERVIÇO OFERECIDO PELO FORNECEDOR</t>
        </r>
      </text>
    </comment>
    <comment ref="C10" authorId="0" shapeId="0" xr:uid="{00000000-0006-0000-0800-00000C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UNIDADE DE MEDIDA DO PRODUTO (EX.: CX, L, M, UND)</t>
        </r>
      </text>
    </comment>
    <comment ref="D10" authorId="0" shapeId="0" xr:uid="{00000000-0006-0000-0800-00000D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A QUANTIDADE ORÇADA DO PRODUTO OU SERVIÇO</t>
        </r>
      </text>
    </comment>
    <comment ref="E10" authorId="0" shapeId="0" xr:uid="{00000000-0006-0000-0800-00000E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PRIMEIRO FORNCEDOR ESPECIFICADO NO QUADRO "FORNECEDORES"</t>
        </r>
      </text>
    </comment>
    <comment ref="G10" authorId="0" shapeId="0" xr:uid="{00000000-0006-0000-0800-00000F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SEGUNDO FORNCEDOR ESPECIFICADO NO QUADRO "FORNECEDORES"</t>
        </r>
      </text>
    </comment>
    <comment ref="I10" authorId="0" shapeId="0" xr:uid="{00000000-0006-0000-0800-000010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TERCEIRO FORNCEDOR ESPECIFICADO NO QUADRO "FORNECEDORES"</t>
        </r>
      </text>
    </comment>
    <comment ref="E11" authorId="0" shapeId="0" xr:uid="{00000000-0006-0000-0800-000011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F11" authorId="0" shapeId="0" xr:uid="{00000000-0006-0000-0800-000012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G11" authorId="0" shapeId="0" xr:uid="{00000000-0006-0000-0800-000013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H11" authorId="0" shapeId="0" xr:uid="{00000000-0006-0000-0800-000014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I11" authorId="0" shapeId="0" xr:uid="{00000000-0006-0000-0800-000015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J11" authorId="0" shapeId="0" xr:uid="{00000000-0006-0000-0800-000016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F16" authorId="0" shapeId="0" xr:uid="{00000000-0006-0000-0800-000017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DA EMPRESA VENCEDORA</t>
        </r>
      </text>
    </comment>
    <comment ref="A19" authorId="0" shapeId="0" xr:uid="{00000000-0006-0000-0800-000018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0" authorId="0" shapeId="0" xr:uid="{00000000-0006-0000-0800-000019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ASSINATURA DO RESPONSÁVEL PELA EXCECUÇÃO DAS COMPRAS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MARIA.FONSECA</author>
  </authors>
  <commentList>
    <comment ref="A3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OBJETO DO TERMO</t>
        </r>
      </text>
    </comment>
    <comment ref="A4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 DATA QUE FOI FEITO O MAPA DE COTAÇÃO DE PREÇOS</t>
        </r>
      </text>
    </comment>
    <comment ref="D4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O CRITÉRIO SERÁ AVALIADO PELO MENOR PREÇO GLOBAL</t>
        </r>
      </text>
    </comment>
    <comment ref="H4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NÚMERO DO MAPA DE COTAÇÃO</t>
        </r>
      </text>
    </comment>
    <comment ref="B5" authorId="0" shapeId="0" xr:uid="{00000000-0006-0000-0900-000005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D5" authorId="0" shapeId="0" xr:uid="{00000000-0006-0000-0900-000006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CNPJ DO FORNECEDOR EM CASO DE PESSOA JURÍDICA OU CPF EM CASO PESSOA FÍSICA</t>
        </r>
      </text>
    </comment>
    <comment ref="F5" authorId="0" shapeId="0" xr:uid="{00000000-0006-0000-0900-000007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PREENCHER COM O TELEFONE DE CONTATO DO FORNECEDOR</t>
        </r>
      </text>
    </comment>
    <comment ref="G5" authorId="0" shapeId="0" xr:uid="{00000000-0006-0000-0900-000008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RESPONSÁVEL PELO ORÇAMENTO DE CADA FORNECEDOR</t>
        </r>
      </text>
    </comment>
    <comment ref="H5" authorId="0" shapeId="0" xr:uid="{00000000-0006-0000-0900-000009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A DATA DE VALIDADE DA PROPOSTA</t>
        </r>
      </text>
    </comment>
    <comment ref="I5" authorId="0" shapeId="0" xr:uid="{00000000-0006-0000-0900-00000A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ALGUMA JUSTIFICATIVA OU INFORMAÇÃO (SE HOUVER)</t>
        </r>
      </text>
    </comment>
    <comment ref="B10" authorId="0" shapeId="0" xr:uid="{00000000-0006-0000-0900-00000B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 O PRODUTO OU SERVIÇO OFERECIDO PELO FORNECEDOR</t>
        </r>
      </text>
    </comment>
    <comment ref="C10" authorId="0" shapeId="0" xr:uid="{00000000-0006-0000-0900-00000C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UNIDADE DE MEDIDA DO PRODUTO (EX.: CX, L, M, UND)</t>
        </r>
      </text>
    </comment>
    <comment ref="D10" authorId="0" shapeId="0" xr:uid="{00000000-0006-0000-0900-00000D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A QUANTIDADE ORÇADA DO PRODUTO OU SERVIÇO</t>
        </r>
      </text>
    </comment>
    <comment ref="E10" authorId="0" shapeId="0" xr:uid="{00000000-0006-0000-0900-00000E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PRIMEIRO FORNCEDOR ESPECIFICADO NO QUADRO "FORNECEDORES"</t>
        </r>
      </text>
    </comment>
    <comment ref="G10" authorId="0" shapeId="0" xr:uid="{00000000-0006-0000-0900-00000F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SEGUNDO FORNCEDOR ESPECIFICADO NO QUADRO "FORNECEDORES"</t>
        </r>
      </text>
    </comment>
    <comment ref="I10" authorId="0" shapeId="0" xr:uid="{00000000-0006-0000-0900-000010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NOME DO TERCEIRO FORNCEDOR ESPECIFICADO NO QUADRO "FORNECEDORES"</t>
        </r>
      </text>
    </comment>
    <comment ref="E11" authorId="0" shapeId="0" xr:uid="{00000000-0006-0000-0900-000011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F11" authorId="0" shapeId="0" xr:uid="{00000000-0006-0000-0900-000012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G11" authorId="0" shapeId="0" xr:uid="{00000000-0006-0000-0900-000013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H11" authorId="0" shapeId="0" xr:uid="{00000000-0006-0000-0900-000014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I11" authorId="0" shapeId="0" xr:uid="{00000000-0006-0000-0900-000015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ESPECIFICAR O VALOR UNITÁRIO DO ITEM OU SERVIÇO DISCRIMINADO</t>
        </r>
      </text>
    </comment>
    <comment ref="J11" authorId="0" shapeId="0" xr:uid="{00000000-0006-0000-0900-000016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DO PRODUTO ORÇADO PELO FORNECEDOR (TOTAL = QTD X VALOR UNITÁRIO)</t>
        </r>
      </text>
    </comment>
    <comment ref="F16" authorId="0" shapeId="0" xr:uid="{00000000-0006-0000-0900-000017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INDICAR O VALOR TOTAL DA EMPRESA VENCEDORA</t>
        </r>
      </text>
    </comment>
    <comment ref="A20" authorId="0" shapeId="0" xr:uid="{00000000-0006-0000-0900-000018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F21" authorId="0" shapeId="0" xr:uid="{00000000-0006-0000-0900-000019000000}">
      <text>
        <r>
          <rPr>
            <b/>
            <sz val="9"/>
            <color indexed="81"/>
            <rFont val="Tahoma"/>
            <family val="2"/>
          </rPr>
          <t>MARIA.FONSECA:</t>
        </r>
        <r>
          <rPr>
            <sz val="9"/>
            <color indexed="81"/>
            <rFont val="Tahoma"/>
            <family val="2"/>
          </rPr>
          <t xml:space="preserve">
ASSINATURA DO RESPONSÁVEL PELA EXCECUÇÃO DAS COMPRAS</t>
        </r>
      </text>
    </comment>
  </commentList>
</comments>
</file>

<file path=xl/sharedStrings.xml><?xml version="1.0" encoding="utf-8"?>
<sst xmlns="http://schemas.openxmlformats.org/spreadsheetml/2006/main" count="643" uniqueCount="277">
  <si>
    <t>ANEXO IV</t>
  </si>
  <si>
    <t>DEMONSTRATIVO DAS TARIFAS BANCÁRIAS</t>
  </si>
  <si>
    <r>
      <rPr>
        <sz val="12"/>
        <color indexed="8"/>
        <rFont val="Arial"/>
        <family val="2"/>
      </rPr>
      <t>UNIDADE EXECUTORA:</t>
    </r>
    <r>
      <rPr>
        <b/>
        <sz val="12"/>
        <color indexed="8"/>
        <rFont val="Arial"/>
        <family val="2"/>
      </rPr>
      <t xml:space="preserve"> ALDEIAS INFANTIS SOS BRASIL</t>
    </r>
  </si>
  <si>
    <t>Nº DO TERMO: 006/2017</t>
  </si>
  <si>
    <t>PARCELA:SALDO 1º PARCELA / 2ª PARCELA+ 30% ADITIVO</t>
  </si>
  <si>
    <t>TIPO DA PRESTAÇÃO DE CONTAS:</t>
  </si>
  <si>
    <t>PERÍODO DA PRESTAÇÃO DE CONTAS:</t>
  </si>
  <si>
    <t>(   ) PARCIAL       (    x    ) FINAL</t>
  </si>
  <si>
    <t>DE: 07/06/2017   A 15/08/2018</t>
  </si>
  <si>
    <t>TARIFAS BANCÁRIAS DEBITADAS DA CONTA ESPECÍFICA</t>
  </si>
  <si>
    <t>Nº DE DOC.</t>
  </si>
  <si>
    <t>TIPO DE TARIFA</t>
  </si>
  <si>
    <t>DATA</t>
  </si>
  <si>
    <t>VALOR</t>
  </si>
  <si>
    <t>DOC/TED INTERNET</t>
  </si>
  <si>
    <t>TARIFA BANCARIA</t>
  </si>
  <si>
    <t>TARIFA RETIRADA</t>
  </si>
  <si>
    <t>TOTAL DAS TARIFAS BANCÁRIAS</t>
  </si>
  <si>
    <t>RESTITUIÇÃO</t>
  </si>
  <si>
    <t>TOTAL RESTITUÍDO À CONTA ESPECÍFICA</t>
  </si>
  <si>
    <t>TOTAL RESTITUÍDO À CONTA ÚNICA DO ESTADO</t>
  </si>
  <si>
    <t>TOTAL DA RESTITUIÇÃO</t>
  </si>
  <si>
    <r>
      <t xml:space="preserve">CONTADOR/CRC Nº:                             </t>
    </r>
    <r>
      <rPr>
        <b/>
        <sz val="12"/>
        <color indexed="8"/>
        <rFont val="Arial"/>
        <family val="2"/>
      </rPr>
      <t xml:space="preserve">FÁBIO DA SILVA SANTOS                                                   CRC 1SP-276273/O-0                 </t>
    </r>
  </si>
  <si>
    <r>
      <t xml:space="preserve">RESPONSÁVEL PELA EXECUÇÃO:        </t>
    </r>
    <r>
      <rPr>
        <b/>
        <sz val="12"/>
        <color indexed="8"/>
        <rFont val="Arial"/>
        <family val="2"/>
      </rPr>
      <t>ELIZANEIDE MACHADO VANGELISTA</t>
    </r>
  </si>
  <si>
    <t xml:space="preserve">ASSINATURA: </t>
  </si>
  <si>
    <t>ANEXO V</t>
  </si>
  <si>
    <t>DEMONSTRATIVO DE RECURSO PRÓPRIO/DEVOLUÇÃO</t>
  </si>
  <si>
    <r>
      <rPr>
        <sz val="11"/>
        <rFont val="Arial"/>
        <family val="2"/>
      </rPr>
      <t>UNIDADE EXECUTORA:</t>
    </r>
    <r>
      <rPr>
        <b/>
        <sz val="11"/>
        <rFont val="Arial"/>
        <family val="2"/>
      </rPr>
      <t xml:space="preserve"> ALDEIAS INFANTIS SOS BRASIL</t>
    </r>
  </si>
  <si>
    <t>Nº DO TERMO: 06/2017</t>
  </si>
  <si>
    <t>PARCELA: SALDO 1º PARCELA / 2ª PARCELA+ 30% ADITIVO</t>
  </si>
  <si>
    <t>(    ) PARCIAL                 (  X   ) FINAL</t>
  </si>
  <si>
    <t>DE:  21/09/2017   A  15/08/2018</t>
  </si>
  <si>
    <t>DEVOLUÇÕES</t>
  </si>
  <si>
    <t>RESTITUÍDO À CONTA ESPECÍFICA</t>
  </si>
  <si>
    <t>ORIGEM DA GLOSA/DEVOLUÇÃO</t>
  </si>
  <si>
    <t>DATA DA ORIGEM</t>
  </si>
  <si>
    <t>VALOR DA DESPESA INDEVIDA</t>
  </si>
  <si>
    <t>VALOR DA DEVOLUÇÃO C/ JUROS</t>
  </si>
  <si>
    <t>DATA DA DEVOLUÇÃO</t>
  </si>
  <si>
    <t xml:space="preserve">Devolução Excedente de Rúbrica,  Material de Higiene e Limpeza  (Sabão em barra)        </t>
  </si>
  <si>
    <t>Diferença da Guia de INSS Fopag 02/2018 (R$ 338,02) e DARF  PIS (R$ 32,92) referente Férias da Colaboradora na função de Psicologa</t>
  </si>
  <si>
    <t>Diferença  DARF  PIS FOPAG 03/2018 referente Férias no mês da Colaboradora na função de Psicologa.</t>
  </si>
  <si>
    <t>Diferença da Guia de INSS Férias Fopag 03/2018 (R$ 19,75) da colab. função Psicologa / Devolução Excedente de Rúbrica PIS Comp.03/2018 (Mãe Social R$ 33,80+Mãe Subst. R$ 13,76+Assit. Casa Lar R$ 14,29+ Aux. Serv. Gerais R$ 2,96)</t>
  </si>
  <si>
    <t xml:space="preserve">Devolução Excedente de Rúbrica,  Material de Higiene e Limpeza  (Lustra Móveis)        </t>
  </si>
  <si>
    <t>Devolução Excedente de Rúbrica,  Gêneros Alimentícios</t>
  </si>
  <si>
    <t xml:space="preserve">Devolução Excedente de Rúbrica,  Material de Higiene e Limpeza     </t>
  </si>
  <si>
    <t>26,/06/2018</t>
  </si>
  <si>
    <t>Diferença Férias - 1ª parcela 13º Salário Wilson Cardenes - função Aux. Serv. Gerais</t>
  </si>
  <si>
    <t>Diferença Férias - 1ª parcela 13º Salário Benedita Oliveira - função Mãe Social</t>
  </si>
  <si>
    <t xml:space="preserve">Devolução Excedente de Rúbrica,  Pessoa Física Wilson Cardenes   </t>
  </si>
  <si>
    <t>Devolução Gastos Excedente PIS FOPAG 03/2018</t>
  </si>
  <si>
    <t>Devolução PIS Férias Mãe Substituta</t>
  </si>
  <si>
    <t>Devolução Férias Aux. Serv. Gerais</t>
  </si>
  <si>
    <t>VALOR DA DESPESA INDEVIDAS</t>
  </si>
  <si>
    <t>__/__/____</t>
  </si>
  <si>
    <t>CONTADOR/CRC Nº:                                                               FÁBIO DA SILVA SANTOS                                           CRC 1SP-276273/O-0</t>
  </si>
  <si>
    <t>RESPONSÁVEL PELA EXECUÇÃO:                 ELIZANDEIDE MACHADO EVANGELISTA</t>
  </si>
  <si>
    <t>ASSINATURA:</t>
  </si>
  <si>
    <t>ANEXO VI</t>
  </si>
  <si>
    <t>DEMONSTRATIVO DE RENDIMENTOS</t>
  </si>
  <si>
    <t>UNIDADE EXECUTORA: ALDEIAS INFANTIS SOS BRASIL</t>
  </si>
  <si>
    <t>TIPO PRESTAÇÃO DE CONTAS</t>
  </si>
  <si>
    <t>( ) PARCIAL              ( X ) FINAL</t>
  </si>
  <si>
    <t>PERÍODO DE: 21/09/2018 A 15/08/2018</t>
  </si>
  <si>
    <t>DADOS BANCÁRIOS</t>
  </si>
  <si>
    <r>
      <t xml:space="preserve">BANCO: </t>
    </r>
    <r>
      <rPr>
        <b/>
        <sz val="12"/>
        <color indexed="8"/>
        <rFont val="Arial"/>
        <family val="2"/>
      </rPr>
      <t>BRADESCO</t>
    </r>
  </si>
  <si>
    <r>
      <t xml:space="preserve">AGÊNCIA: </t>
    </r>
    <r>
      <rPr>
        <b/>
        <sz val="12"/>
        <color indexed="8"/>
        <rFont val="Arial"/>
        <family val="2"/>
      </rPr>
      <t>2239-0</t>
    </r>
  </si>
  <si>
    <r>
      <t xml:space="preserve">CONTA CORRENTE Nº: </t>
    </r>
    <r>
      <rPr>
        <b/>
        <sz val="12"/>
        <color indexed="8"/>
        <rFont val="Arial"/>
        <family val="2"/>
      </rPr>
      <t>44704-4</t>
    </r>
  </si>
  <si>
    <r>
      <t xml:space="preserve">TIPO DE APLICAÇÃO: </t>
    </r>
    <r>
      <rPr>
        <b/>
        <sz val="12"/>
        <color indexed="8"/>
        <rFont val="Arial"/>
        <family val="2"/>
      </rPr>
      <t>CDB FÁCIL</t>
    </r>
  </si>
  <si>
    <t>MOVIMENTAÇÃO BANCÁRIA</t>
  </si>
  <si>
    <t>( A ) =     APLICADO</t>
  </si>
  <si>
    <t>( B ) = RESGATADO</t>
  </si>
  <si>
    <t>( C ) =      SALDO</t>
  </si>
  <si>
    <t>( B + C - A )</t>
  </si>
  <si>
    <t>01/09/2017 A 20/09/2017</t>
  </si>
  <si>
    <t>21/09/2017 A 30/09/2017</t>
  </si>
  <si>
    <t>01/10/2017 A 31/10/2017</t>
  </si>
  <si>
    <t>01/11/2017 A 30/11/2017</t>
  </si>
  <si>
    <t>01/12/2017 A 31/12/2017</t>
  </si>
  <si>
    <t>01/01/2018 A 31/01/2018</t>
  </si>
  <si>
    <t>01/02/2018 a 28/02/2018</t>
  </si>
  <si>
    <t>01/03/2018 a 12/03/2018</t>
  </si>
  <si>
    <t>01/04/2018 a 11/04/2018</t>
  </si>
  <si>
    <t>01/05/2018 a 31/05/2018</t>
  </si>
  <si>
    <t>01/06/2018 a 30/06/2018</t>
  </si>
  <si>
    <t>01/07/2018 a 31/07/2018</t>
  </si>
  <si>
    <t>01/08/2018 a 15/08/2018</t>
  </si>
  <si>
    <t>RENDIMENTO TOTAL</t>
  </si>
  <si>
    <r>
      <rPr>
        <sz val="12"/>
        <color indexed="8"/>
        <rFont val="Arial"/>
        <family val="2"/>
      </rPr>
      <t>UNIDADE EXECUTORA:</t>
    </r>
    <r>
      <rPr>
        <b/>
        <sz val="12"/>
        <color indexed="8"/>
        <rFont val="Arial"/>
        <family val="2"/>
      </rPr>
      <t xml:space="preserve">                                    ALDEIAS INFANTIS SOS BRASIL</t>
    </r>
  </si>
  <si>
    <r>
      <rPr>
        <sz val="12"/>
        <color indexed="8"/>
        <rFont val="Arial"/>
        <family val="2"/>
      </rPr>
      <t xml:space="preserve">RESPONSÁVEL PELA EXECUÇÃO: </t>
    </r>
    <r>
      <rPr>
        <b/>
        <sz val="12"/>
        <color indexed="8"/>
        <rFont val="Arial"/>
        <family val="2"/>
      </rPr>
      <t>ELIZANEIDE MACHADO EVANGELISTA</t>
    </r>
  </si>
  <si>
    <t>ANEXO VII</t>
  </si>
  <si>
    <t>RELATÓRIO DA EXECUÇÃO FINANCEIRA</t>
  </si>
  <si>
    <t>RECEITAS E DESPESAS</t>
  </si>
  <si>
    <t>TIPO DA PRESTAÇÃO DE CONTAS</t>
  </si>
  <si>
    <t>(  ) PARCIAL                  (  x ) FINAL</t>
  </si>
  <si>
    <t>DE: 21/09/2017 a 15/08/2018</t>
  </si>
  <si>
    <t>RECEITAS (B)</t>
  </si>
  <si>
    <t>VALOR (R$)</t>
  </si>
  <si>
    <t>1. LIBERAÇÃO DA SEAS</t>
  </si>
  <si>
    <t xml:space="preserve">2. SALDO DA PARCELA ANTERIOR                                                   </t>
  </si>
  <si>
    <t>3.RECURSOS PRÓPRIOS</t>
  </si>
  <si>
    <t>4. RENDIMENTO DE APLICAÇÕES FINANCEIRAS</t>
  </si>
  <si>
    <t>5. II ADITIVO 30%</t>
  </si>
  <si>
    <t>TOTAL DAS RECEITAS</t>
  </si>
  <si>
    <t>DESPESAS (A)</t>
  </si>
  <si>
    <t>DISCRIMINAÇÃO</t>
  </si>
  <si>
    <t>ATÉ A PARCELA ANTERIOR (1)</t>
  </si>
  <si>
    <t>NA PARCELA ATUAL (2)</t>
  </si>
  <si>
    <t>ACUMULADO (1+2)</t>
  </si>
  <si>
    <t>1. MATERIAL DE CONSUMO</t>
  </si>
  <si>
    <t>1.1.  MATERIAL DE EXPEDIENTE</t>
  </si>
  <si>
    <t>1.1.2 MATERIAL DE EXPEDIENTE 30%</t>
  </si>
  <si>
    <t>1.2. GÊNEROS ALIMENTÍCIOS</t>
  </si>
  <si>
    <t>1.2.1 GÊNEROS ALIMENTÍCIOS 30%</t>
  </si>
  <si>
    <t>1.3.  HIGIENE E LIMPEZA</t>
  </si>
  <si>
    <t>1.3.1  HIGIENE E LIMPEZA 30%</t>
  </si>
  <si>
    <t>1.4.  DERIVADOS DE PETRÓLEO</t>
  </si>
  <si>
    <t>1.4. 1 DERIVADOS DE PETRÓLEO 30%</t>
  </si>
  <si>
    <t>2. SERVIÇOS DE TERCEIROS</t>
  </si>
  <si>
    <t>2.1. PESSOA FÍSICA</t>
  </si>
  <si>
    <t>2.1.1 PESSOA FÍSICA 30%</t>
  </si>
  <si>
    <t>2.2. FÉRIAS PESSOA FÍSICA  30%</t>
  </si>
  <si>
    <t>2.3. ENCARGOS (PIS)</t>
  </si>
  <si>
    <t>2.3.1 ENCARGOS (PIS) FÉRIAS + SALÁRIO 30%</t>
  </si>
  <si>
    <t>3. OUTRAS DESPESAS</t>
  </si>
  <si>
    <t>3.1. TARIFAS BANCÁRIAS</t>
  </si>
  <si>
    <t xml:space="preserve">3.2. Dev. Excedente  Material Higiene e Limpeza  (Sabão em barra)        </t>
  </si>
  <si>
    <t xml:space="preserve">3.3. Diferença  INSS Fopag 02/2018 </t>
  </si>
  <si>
    <t>3.4. Diferença DARF  PIS referente Férias  Colab.Psicologa</t>
  </si>
  <si>
    <t>3.5. Diferença  PIS FOPAG 03/2018  Férias Colab. Psicologa.</t>
  </si>
  <si>
    <t xml:space="preserve">3.6.Diferença  INSS Férias Fopag 03/2018 da colab. função Psicologa  </t>
  </si>
  <si>
    <t>3.7.Devolução PIS Comp.03/2018 Aux. Adm R$ 19,16 Mãe Social R$ 26,36+Mãe Subst. R$ 16,24+Assit. Casa Lar R$ 0,09+ Aux. Serv. Gerais R$ 2,96)</t>
  </si>
  <si>
    <t xml:space="preserve">3.8.Devolução Material de Higiene e Limpeza  (Lustra Móveis)        </t>
  </si>
  <si>
    <t>3.9.Devolução Gêneros Alimentícios</t>
  </si>
  <si>
    <t xml:space="preserve">3.10.Devolução Material de Higiene e Limpeza     </t>
  </si>
  <si>
    <t xml:space="preserve">3.11.Devolução  Material de Higiene e Limpeza     </t>
  </si>
  <si>
    <t>3.12.Devolução   Gêneros Alimentícios</t>
  </si>
  <si>
    <t>3.13.Diferença Férias - 1ª parcela 13º Salário Wilson Cardenes -  Aux. Serv. Gerais</t>
  </si>
  <si>
    <t>3.14 Diferença Férias - 1ª parcela 13º Salário Wilson Cardenes -  Aux. Serv. Gerais</t>
  </si>
  <si>
    <t>3.15. Diferença Férias - 1ª parcela 13º Salário +R$ 875,99 + R$ 197,04 Diferença de férias - Benedita Oliveira - função Mãe Social</t>
  </si>
  <si>
    <t xml:space="preserve">3.16.Devolução   Pessoa Física Wilson Cardenes   </t>
  </si>
  <si>
    <t>3.17. Devolução Diferença PIS Fopag 03/2018</t>
  </si>
  <si>
    <t>3.18. Devolução PIS FÉRIAS Mãe Substituta</t>
  </si>
  <si>
    <t>3.19. Devolução Diferença Férias Mãe Substituta</t>
  </si>
  <si>
    <t>3.20. Devolução Férias Aux. Administrativo</t>
  </si>
  <si>
    <t>3.21. Devolução FériasAssit. Desenv. Familiar - Coord.</t>
  </si>
  <si>
    <t>3.22. Devolução Férias Aux. Serv.Gerais</t>
  </si>
  <si>
    <t>TOTAL DAS DESPESAS</t>
  </si>
  <si>
    <t>SALDO A SER UTILIZADO / DEVOLVIDO (B - A)</t>
  </si>
  <si>
    <r>
      <t xml:space="preserve">CONTADOR/CRC Nº:                                                                           </t>
    </r>
    <r>
      <rPr>
        <b/>
        <sz val="11"/>
        <color indexed="8"/>
        <rFont val="Arial"/>
        <family val="2"/>
      </rPr>
      <t>FÁBIO DA SILVA SANTOS                                        CRC  SP-276273/O-0</t>
    </r>
  </si>
  <si>
    <r>
      <rPr>
        <sz val="11"/>
        <color indexed="8"/>
        <rFont val="Arial"/>
        <family val="2"/>
      </rPr>
      <t xml:space="preserve">RESPONSÁVEL PELA EXECUÇÃO:  </t>
    </r>
    <r>
      <rPr>
        <b/>
        <sz val="11"/>
        <color indexed="8"/>
        <rFont val="Arial"/>
        <family val="2"/>
      </rPr>
      <t xml:space="preserve">         ELIZANEIDE MACHADO EVANGELISTA</t>
    </r>
  </si>
  <si>
    <t>ANEXO VIII</t>
  </si>
  <si>
    <t>MAPA DE COTAÇÃO DE PREÇOS</t>
  </si>
  <si>
    <t>OBJETO:</t>
  </si>
  <si>
    <t>MATERIAL DE EXPEDIENTE</t>
  </si>
  <si>
    <t>DATA: 15/08/2017</t>
  </si>
  <si>
    <t>CRITÉRIO DE JULGAMENTO: PREÇO GLOBAL</t>
  </si>
  <si>
    <t>MAPA DE COTAÇÃO Nº 01/2017</t>
  </si>
  <si>
    <t>Nº</t>
  </si>
  <si>
    <t>F O R N E C E D O R E S</t>
  </si>
  <si>
    <t>CNPJ/CPF</t>
  </si>
  <si>
    <t>TELEFONE</t>
  </si>
  <si>
    <t>RESPONSÁVEL</t>
  </si>
  <si>
    <t>VALIDADE DA PROPOSTA</t>
  </si>
  <si>
    <t>OBSERVAÇÕES</t>
  </si>
  <si>
    <t>DISBRAL DISTRIBUIDORA BRASILEIRA LTDA</t>
  </si>
  <si>
    <t>04.187.910/0001-86</t>
  </si>
  <si>
    <t>3633-1054</t>
  </si>
  <si>
    <t>LINA</t>
  </si>
  <si>
    <t>DISTRIBUIDORA FERRAZ</t>
  </si>
  <si>
    <t>05.424.338/0001/94</t>
  </si>
  <si>
    <t>2129-0356</t>
  </si>
  <si>
    <t>MÁRCIA</t>
  </si>
  <si>
    <t>DISTRIBUIDORA MAGALHÃES</t>
  </si>
  <si>
    <t>07.195246/0001-05</t>
  </si>
  <si>
    <t>3223-9439</t>
  </si>
  <si>
    <t>REGINA</t>
  </si>
  <si>
    <t>ITEM</t>
  </si>
  <si>
    <t>ESPECIFICAÇÕES DOS PRODUTOS/SERVIÇOS</t>
  </si>
  <si>
    <t>UND.</t>
  </si>
  <si>
    <t>QUANT.</t>
  </si>
  <si>
    <t>DISBRAL LTDA.</t>
  </si>
  <si>
    <t>VALOR UNITÁRIO</t>
  </si>
  <si>
    <t xml:space="preserve">VALOR TOTAL </t>
  </si>
  <si>
    <t>01.</t>
  </si>
  <si>
    <t>ENVELOPE SACO MÉDIO C/100</t>
  </si>
  <si>
    <t>PCTE</t>
  </si>
  <si>
    <t>02.</t>
  </si>
  <si>
    <t>CD-R</t>
  </si>
  <si>
    <t>UNID.</t>
  </si>
  <si>
    <t>03.</t>
  </si>
  <si>
    <t>PAPEL A4</t>
  </si>
  <si>
    <t>RESM</t>
  </si>
  <si>
    <t>VALOR TOTAL  DO FORNECEDOR</t>
  </si>
  <si>
    <t>EMPRESA COM MENOR PREÇO</t>
  </si>
  <si>
    <t>EMPRESA VENCEDORA</t>
  </si>
  <si>
    <t>VALOR TOTAL DA VENCEDORA R$</t>
  </si>
  <si>
    <t>ASSINATURA DOS RESPONSÁVEIS PELAS COMPRAS:</t>
  </si>
  <si>
    <r>
      <rPr>
        <sz val="11"/>
        <color indexed="8"/>
        <rFont val="Arial"/>
        <family val="2"/>
      </rPr>
      <t xml:space="preserve">UNIDADE EXECUTORA: </t>
    </r>
    <r>
      <rPr>
        <b/>
        <sz val="11"/>
        <color indexed="8"/>
        <rFont val="Arial"/>
        <family val="2"/>
      </rPr>
      <t>ALDEIAS INFANTIS SOS BRASIL</t>
    </r>
  </si>
  <si>
    <r>
      <rPr>
        <sz val="11"/>
        <color indexed="8"/>
        <rFont val="Arial"/>
        <family val="2"/>
      </rPr>
      <t>RESPONSÁVEL PELA EXECUÇÃO:</t>
    </r>
    <r>
      <rPr>
        <b/>
        <sz val="11"/>
        <color indexed="8"/>
        <rFont val="Arial"/>
        <family val="2"/>
      </rPr>
      <t xml:space="preserve">                                                                            ELIZANEIDE MACHADO EVANGELISTA</t>
    </r>
  </si>
  <si>
    <r>
      <rPr>
        <b/>
        <sz val="12"/>
        <color indexed="8"/>
        <rFont val="Arial"/>
        <family val="2"/>
      </rPr>
      <t>OBS</t>
    </r>
    <r>
      <rPr>
        <sz val="12"/>
        <color indexed="8"/>
        <rFont val="Arial"/>
        <family val="2"/>
      </rPr>
      <t xml:space="preserve">: Os Fornecedores acima apresentado, somente o Fornecedor DISBRAL estava de acordo com os materiais solicitados. O Fornecedor FERRAZ, não vendia CD-R em unidades, somente pacote fechado. O Fornecedor Magalhães não disponha de todos os itens solcitados. </t>
    </r>
  </si>
  <si>
    <t>DATA: 20/09/2017</t>
  </si>
  <si>
    <t>MAPA DE COTAÇÃO Nº 02/2017</t>
  </si>
  <si>
    <t>IS COMERCIO DE GÁS E ÁGUA EIRELLI</t>
  </si>
  <si>
    <t>24.386.721/0001-40</t>
  </si>
  <si>
    <t>3302-2027</t>
  </si>
  <si>
    <t>KELLEN</t>
  </si>
  <si>
    <t>RAMON ALVAREZ DRUMOND</t>
  </si>
  <si>
    <t>12.408.916/0002-45</t>
  </si>
  <si>
    <t>3082-7170</t>
  </si>
  <si>
    <t>RAMON</t>
  </si>
  <si>
    <t>ROSA A. F. DE LIMA-ME</t>
  </si>
  <si>
    <t>84.522.192/0001-96</t>
  </si>
  <si>
    <t>3658-8032</t>
  </si>
  <si>
    <t>ROSA</t>
  </si>
  <si>
    <t>IS COMÉRCIO</t>
  </si>
  <si>
    <t>RAMON DRUMOND</t>
  </si>
  <si>
    <t>ROSA LIMA</t>
  </si>
  <si>
    <t>CARGA DE GÁS 13 KG</t>
  </si>
  <si>
    <t>IS COMÉRCIO DE GÁS E ÁGUA EIRELLI</t>
  </si>
  <si>
    <t>DATA: 19/10/2017</t>
  </si>
  <si>
    <t>MAPA DE COTAÇÃO Nº 03/2017</t>
  </si>
  <si>
    <t>CHARLES FERREIRA DA SILVA-ME</t>
  </si>
  <si>
    <t>98171-8947</t>
  </si>
  <si>
    <t>CHARLES</t>
  </si>
  <si>
    <t>CHARLES ME</t>
  </si>
  <si>
    <t>MAPA DE COTAÇÃO Nº 04/2017</t>
  </si>
  <si>
    <t>JAIME LEITE SANTIAGO-ME</t>
  </si>
  <si>
    <t>18.630.593.0001-05</t>
  </si>
  <si>
    <t>JAIME</t>
  </si>
  <si>
    <t>JAIME LEITE</t>
  </si>
  <si>
    <t>RAMON ALVARES DRUMOND</t>
  </si>
  <si>
    <t>3082-2626</t>
  </si>
  <si>
    <t>IS COMERCIO DE GÁS EIRELLE</t>
  </si>
  <si>
    <t>RAMON ALVARES</t>
  </si>
  <si>
    <t>IS COMERCIO DE GÁS</t>
  </si>
  <si>
    <t xml:space="preserve">OS FORNECEDORES IS COMÉRCIO DE GÁS E CHARLES FERREIRA, APRESENTARAM O MESMO VALOR DA COTAÇÃO DE 73,00 REAIS, PRODUTO COMPRADO COM OS DOIS </t>
  </si>
  <si>
    <t>FORNECEDORES SENDO 9 BOTIJAS PARA CADA FORNECEDOR.</t>
  </si>
  <si>
    <t>TINTA PARA IMPRESSORA</t>
  </si>
  <si>
    <t>CD</t>
  </si>
  <si>
    <r>
      <rPr>
        <b/>
        <sz val="12"/>
        <color indexed="8"/>
        <rFont val="Arial"/>
        <family val="2"/>
      </rPr>
      <t>OBS</t>
    </r>
    <r>
      <rPr>
        <sz val="12"/>
        <color indexed="8"/>
        <rFont val="Arial"/>
        <family val="2"/>
      </rPr>
      <t>: TODOS OS PRODUTOS FORAM COMPRADOS COM O FORNECEDOR FERRAZ QUE APRESENTOU TODOS OS PRODUTOS E NO VALOR MAIS EM CONTA.</t>
    </r>
  </si>
  <si>
    <t>ANEXO IX</t>
  </si>
  <si>
    <t>RELATÓRIO DE COMPRA DE COMBUSTÍVEL</t>
  </si>
  <si>
    <r>
      <t xml:space="preserve">UNIDADE EXECUTORA: </t>
    </r>
    <r>
      <rPr>
        <b/>
        <sz val="12"/>
        <color indexed="8"/>
        <rFont val="Arial"/>
        <family val="2"/>
      </rPr>
      <t>ALDEIAS INFANTIS SOS BRASIL</t>
    </r>
  </si>
  <si>
    <t>PLACA DO VEÍCULO</t>
  </si>
  <si>
    <t>Nº DA NOTA FISCAL</t>
  </si>
  <si>
    <t>FORNECEDOR</t>
  </si>
  <si>
    <t>ATIVIDADE REALIZADA</t>
  </si>
  <si>
    <t>INTINERÁRIO</t>
  </si>
  <si>
    <t>KM INICIAL</t>
  </si>
  <si>
    <t>KM FINAL</t>
  </si>
  <si>
    <t>KM RODADA</t>
  </si>
  <si>
    <t>QTD. LITROS</t>
  </si>
  <si>
    <t>VL. DO LITRO</t>
  </si>
  <si>
    <t>TOTAL DE GASTOS (R$)</t>
  </si>
  <si>
    <t>NADA CONSTA</t>
  </si>
  <si>
    <t>TOTAL</t>
  </si>
  <si>
    <t>UNIDADE EXECUTORA:                                     ALDEIAS INFANTIS SOS BRASIL</t>
  </si>
  <si>
    <t>RESPONSÁVEL PELA EXECUÇÃO:                                            ELIZANEIDE MACHADO EVANGELISTA</t>
  </si>
  <si>
    <r>
      <t xml:space="preserve">ASSINATURA: </t>
    </r>
    <r>
      <rPr>
        <sz val="12"/>
        <color indexed="8"/>
        <rFont val="Arial"/>
        <family val="2"/>
      </rPr>
      <t>_______________________________________________________________________</t>
    </r>
  </si>
  <si>
    <t>ANEXO X</t>
  </si>
  <si>
    <t>DECLARAÇÃO DE GUARDA E CONSERVAÇÃO DOS DOCUMENTOS CONTÁBEIS</t>
  </si>
  <si>
    <t>DECLARAÇÃO:</t>
  </si>
  <si>
    <t>Declaramos para devidos fins de direito que os Documentos Contábeis referentes à Prestação de Contas do Termo de Fomento  Colaboração  Nº: 006/2017 , encontram-se guardados em boa ordem e conservação, identificados e à disposição da Secretaria de Estado da Assistência Social - SEAS.                                                                                                                                                                                              Declaramos também, estar ciente que esta documentação deverá ser mantida em arquivo pelo prazo de 10 (dez) anos a contar do dia útil subsequente da prestação de contas deste Termo.</t>
  </si>
  <si>
    <r>
      <rPr>
        <sz val="12"/>
        <color indexed="8"/>
        <rFont val="Arial"/>
        <family val="2"/>
      </rPr>
      <t xml:space="preserve">UNIDADE EXECUTORA:   </t>
    </r>
    <r>
      <rPr>
        <b/>
        <sz val="12"/>
        <color indexed="8"/>
        <rFont val="Arial"/>
        <family val="2"/>
      </rPr>
      <t xml:space="preserve">                                                                 ALDEIAS INFANTIS SOS BRASIL</t>
    </r>
  </si>
  <si>
    <t>Manaus / (AM)</t>
  </si>
  <si>
    <r>
      <rPr>
        <sz val="12"/>
        <color indexed="8"/>
        <rFont val="Arial"/>
        <family val="2"/>
      </rPr>
      <t xml:space="preserve">RESPONSÁVEL PELA EXECUÇÃO:     </t>
    </r>
    <r>
      <rPr>
        <b/>
        <sz val="12"/>
        <color indexed="8"/>
        <rFont val="Arial"/>
        <family val="2"/>
      </rPr>
      <t xml:space="preserve">                           ELIZANEIDE MACHADO EVANGELISTA</t>
    </r>
  </si>
  <si>
    <r>
      <rPr>
        <sz val="12"/>
        <color indexed="8"/>
        <rFont val="Arial"/>
        <family val="2"/>
      </rPr>
      <t xml:space="preserve">CONTADOR:         </t>
    </r>
    <r>
      <rPr>
        <b/>
        <sz val="12"/>
        <color indexed="8"/>
        <rFont val="Arial"/>
        <family val="2"/>
      </rPr>
      <t xml:space="preserve">                                                                          FÁBIO DA SILVA SANTOS                                                          CRC  SP-276273/O-0</t>
    </r>
  </si>
  <si>
    <t xml:space="preserve">ASSINATURA :                                                                                          </t>
  </si>
  <si>
    <t>TARIFAS</t>
  </si>
  <si>
    <t>DEVOLUÇÃO TARIFA BANCÁRIA</t>
  </si>
  <si>
    <t>Data Devolução</t>
  </si>
  <si>
    <t>Documento</t>
  </si>
  <si>
    <t>R$</t>
  </si>
  <si>
    <t>A REEMBOLSAR</t>
  </si>
  <si>
    <t>Total Tarifas Devolvidas</t>
  </si>
  <si>
    <t>Total Tarifas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</si>
</sst>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_(&quot;R$ &quot;* #,##0.00_);_(&quot;R$ &quot;* \(#,##0.00\);_(&quot;R$ &quot;* &quot;-&quot;??_);_(@_)"/>
    <numFmt numFmtId="166" formatCode="&quot;R$&quot;\ #,##0.00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b/>
      <sz val="11"/>
      <color indexed="8"/>
      <name val="Arial"/>
      <family val="2"/>
    </font>
    <font>
      <sz val="12"/>
      <color indexed="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0"/>
      <name val="Arial"/>
      <family val="2"/>
    </font>
    <font>
      <b/>
      <sz val="12"/>
      <name val="Arial"/>
      <family val="2"/>
    </font>
    <font>
      <sz val="10.5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b/>
      <sz val="16"/>
      <color theme="1"/>
      <name val="Arial"/>
      <family val="2"/>
    </font>
    <font>
      <sz val="10"/>
      <color rgb="FF000000"/>
      <name val="Segoe UI"/>
      <family val="2"/>
    </font>
    <font>
      <sz val="10.5"/>
      <color theme="1"/>
      <name val="Arial"/>
      <family val="2"/>
    </font>
    <font>
      <sz val="12"/>
      <color theme="1"/>
      <name val="Times New Roman"/>
      <family val="1"/>
    </font>
    <font>
      <sz val="16"/>
      <color theme="1"/>
      <name val="Arial"/>
      <family val="2"/>
    </font>
    <font>
      <sz val="26"/>
      <color theme="1"/>
      <name val="Arial"/>
      <family val="2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1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44" fontId="14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43" fontId="14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254">
    <xf numFmtId="0" fontId="0" fillId="0" borderId="0" xfId="0"/>
    <xf numFmtId="0" fontId="16" fillId="0" borderId="0" xfId="0" applyFont="1"/>
    <xf numFmtId="0" fontId="16" fillId="0" borderId="1" xfId="0" applyFont="1" applyBorder="1"/>
    <xf numFmtId="0" fontId="16" fillId="0" borderId="0" xfId="0" applyFont="1" applyAlignment="1">
      <alignment vertical="center" wrapText="1"/>
    </xf>
    <xf numFmtId="0" fontId="17" fillId="0" borderId="1" xfId="0" applyFont="1" applyBorder="1" applyAlignment="1">
      <alignment vertical="center" wrapText="1"/>
    </xf>
    <xf numFmtId="0" fontId="16" fillId="0" borderId="1" xfId="0" applyFont="1" applyBorder="1" applyAlignment="1">
      <alignment vertical="center" wrapText="1"/>
    </xf>
    <xf numFmtId="0" fontId="17" fillId="0" borderId="0" xfId="0" applyFont="1"/>
    <xf numFmtId="0" fontId="18" fillId="0" borderId="0" xfId="0" applyFont="1" applyAlignment="1">
      <alignment horizontal="right" vertical="center" wrapText="1"/>
    </xf>
    <xf numFmtId="0" fontId="16" fillId="0" borderId="0" xfId="0" applyFont="1" applyAlignment="1">
      <alignment horizontal="justify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horizontal="left" vertical="center" wrapText="1"/>
    </xf>
    <xf numFmtId="4" fontId="2" fillId="0" borderId="1" xfId="0" applyNumberFormat="1" applyFont="1" applyBorder="1" applyAlignment="1">
      <alignment vertical="center" wrapText="1"/>
    </xf>
    <xf numFmtId="0" fontId="16" fillId="2" borderId="1" xfId="0" applyFont="1" applyFill="1" applyBorder="1" applyAlignment="1">
      <alignment horizontal="center" vertical="center" wrapText="1"/>
    </xf>
    <xf numFmtId="0" fontId="8" fillId="0" borderId="0" xfId="3" applyFont="1" applyAlignment="1">
      <alignment vertical="center"/>
    </xf>
    <xf numFmtId="0" fontId="7" fillId="0" borderId="0" xfId="3" applyFont="1" applyAlignment="1">
      <alignment horizontal="center" vertical="center"/>
    </xf>
    <xf numFmtId="0" fontId="8" fillId="0" borderId="0" xfId="3" applyFont="1" applyAlignment="1">
      <alignment horizontal="center" vertical="center"/>
    </xf>
    <xf numFmtId="0" fontId="8" fillId="0" borderId="0" xfId="3" applyFont="1" applyAlignment="1">
      <alignment horizontal="left" vertical="center"/>
    </xf>
    <xf numFmtId="0" fontId="8" fillId="0" borderId="1" xfId="3" applyFont="1" applyBorder="1" applyAlignment="1">
      <alignment horizontal="center" vertical="center" wrapText="1"/>
    </xf>
    <xf numFmtId="0" fontId="8" fillId="0" borderId="1" xfId="3" applyFont="1" applyBorder="1" applyAlignment="1">
      <alignment horizontal="center" vertical="center"/>
    </xf>
    <xf numFmtId="165" fontId="8" fillId="0" borderId="1" xfId="2" applyFont="1" applyBorder="1" applyAlignment="1">
      <alignment horizontal="center" vertical="center" wrapText="1"/>
    </xf>
    <xf numFmtId="0" fontId="19" fillId="0" borderId="0" xfId="0" applyFont="1" applyAlignment="1">
      <alignment horizontal="right" vertical="center" wrapText="1"/>
    </xf>
    <xf numFmtId="44" fontId="17" fillId="0" borderId="1" xfId="0" applyNumberFormat="1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4" fontId="16" fillId="0" borderId="0" xfId="0" applyNumberFormat="1" applyFont="1" applyAlignment="1">
      <alignment vertical="center" wrapText="1"/>
    </xf>
    <xf numFmtId="3" fontId="8" fillId="0" borderId="1" xfId="3" applyNumberFormat="1" applyFont="1" applyBorder="1" applyAlignment="1">
      <alignment horizontal="left" vertical="center" wrapText="1"/>
    </xf>
    <xf numFmtId="0" fontId="11" fillId="2" borderId="1" xfId="3" applyFont="1" applyFill="1" applyBorder="1" applyAlignment="1">
      <alignment horizontal="center" vertical="center" wrapText="1"/>
    </xf>
    <xf numFmtId="0" fontId="11" fillId="2" borderId="1" xfId="3" applyFont="1" applyFill="1" applyBorder="1" applyAlignment="1">
      <alignment vertical="center" wrapText="1"/>
    </xf>
    <xf numFmtId="0" fontId="20" fillId="0" borderId="1" xfId="0" applyFont="1" applyBorder="1" applyAlignment="1">
      <alignment vertical="center" wrapText="1"/>
    </xf>
    <xf numFmtId="0" fontId="21" fillId="0" borderId="0" xfId="0" applyFont="1"/>
    <xf numFmtId="43" fontId="0" fillId="0" borderId="0" xfId="0" applyNumberFormat="1"/>
    <xf numFmtId="44" fontId="0" fillId="0" borderId="0" xfId="0" applyNumberFormat="1"/>
    <xf numFmtId="14" fontId="8" fillId="0" borderId="1" xfId="1" applyNumberFormat="1" applyFont="1" applyBorder="1" applyAlignment="1">
      <alignment horizontal="center" vertical="center"/>
    </xf>
    <xf numFmtId="44" fontId="8" fillId="0" borderId="1" xfId="1" applyFont="1" applyBorder="1" applyAlignment="1">
      <alignment horizontal="center" vertical="center"/>
    </xf>
    <xf numFmtId="44" fontId="18" fillId="3" borderId="1" xfId="1" applyFont="1" applyFill="1" applyBorder="1"/>
    <xf numFmtId="0" fontId="22" fillId="0" borderId="0" xfId="0" applyFont="1" applyAlignment="1">
      <alignment horizontal="right"/>
    </xf>
    <xf numFmtId="44" fontId="18" fillId="0" borderId="1" xfId="1" applyFont="1" applyBorder="1"/>
    <xf numFmtId="44" fontId="16" fillId="0" borderId="1" xfId="1" applyFont="1" applyBorder="1"/>
    <xf numFmtId="0" fontId="8" fillId="0" borderId="0" xfId="0" applyFont="1"/>
    <xf numFmtId="0" fontId="18" fillId="0" borderId="1" xfId="0" applyFont="1" applyBorder="1" applyAlignment="1">
      <alignment horizontal="left" vertical="top" wrapText="1"/>
    </xf>
    <xf numFmtId="0" fontId="16" fillId="0" borderId="1" xfId="0" applyFont="1" applyBorder="1" applyAlignment="1">
      <alignment horizontal="center" vertical="center" wrapText="1"/>
    </xf>
    <xf numFmtId="0" fontId="7" fillId="0" borderId="0" xfId="3" applyFont="1" applyAlignment="1">
      <alignment horizontal="left" vertical="center"/>
    </xf>
    <xf numFmtId="0" fontId="11" fillId="2" borderId="1" xfId="3" applyFont="1" applyFill="1" applyBorder="1" applyAlignment="1">
      <alignment horizontal="center" vertical="center"/>
    </xf>
    <xf numFmtId="43" fontId="21" fillId="0" borderId="0" xfId="0" applyNumberFormat="1" applyFont="1"/>
    <xf numFmtId="0" fontId="15" fillId="0" borderId="0" xfId="0" applyFont="1"/>
    <xf numFmtId="165" fontId="7" fillId="2" borderId="2" xfId="2" applyFont="1" applyFill="1" applyBorder="1" applyAlignment="1">
      <alignment vertical="center"/>
    </xf>
    <xf numFmtId="44" fontId="8" fillId="0" borderId="1" xfId="4" applyNumberFormat="1" applyFont="1" applyFill="1" applyBorder="1" applyAlignment="1">
      <alignment vertical="center" wrapText="1"/>
    </xf>
    <xf numFmtId="44" fontId="7" fillId="2" borderId="2" xfId="2" applyNumberFormat="1" applyFont="1" applyFill="1" applyBorder="1" applyAlignment="1">
      <alignment vertical="center"/>
    </xf>
    <xf numFmtId="44" fontId="8" fillId="0" borderId="1" xfId="5" applyNumberFormat="1" applyFont="1" applyFill="1" applyBorder="1" applyAlignment="1">
      <alignment vertical="center" wrapText="1"/>
    </xf>
    <xf numFmtId="44" fontId="8" fillId="0" borderId="1" xfId="3" applyNumberFormat="1" applyFont="1" applyBorder="1" applyAlignment="1">
      <alignment vertical="center" wrapText="1"/>
    </xf>
    <xf numFmtId="0" fontId="11" fillId="4" borderId="1" xfId="3" applyFont="1" applyFill="1" applyBorder="1" applyAlignment="1">
      <alignment horizontal="center" vertical="center" wrapText="1"/>
    </xf>
    <xf numFmtId="165" fontId="7" fillId="4" borderId="2" xfId="2" applyFont="1" applyFill="1" applyBorder="1" applyAlignment="1">
      <alignment vertical="center"/>
    </xf>
    <xf numFmtId="44" fontId="7" fillId="4" borderId="2" xfId="2" applyNumberFormat="1" applyFont="1" applyFill="1" applyBorder="1" applyAlignment="1">
      <alignment vertical="center"/>
    </xf>
    <xf numFmtId="44" fontId="7" fillId="2" borderId="1" xfId="2" applyNumberFormat="1" applyFont="1" applyFill="1" applyBorder="1" applyAlignment="1">
      <alignment vertical="center"/>
    </xf>
    <xf numFmtId="14" fontId="16" fillId="0" borderId="1" xfId="0" applyNumberFormat="1" applyFont="1" applyBorder="1" applyAlignment="1">
      <alignment horizontal="center" vertical="center" wrapText="1"/>
    </xf>
    <xf numFmtId="0" fontId="23" fillId="0" borderId="0" xfId="0" applyFont="1" applyAlignment="1">
      <alignment vertical="center"/>
    </xf>
    <xf numFmtId="0" fontId="19" fillId="0" borderId="0" xfId="0" applyFont="1" applyAlignment="1">
      <alignment vertical="top" wrapText="1"/>
    </xf>
    <xf numFmtId="0" fontId="8" fillId="3" borderId="1" xfId="0" applyFont="1" applyFill="1" applyBorder="1" applyAlignment="1">
      <alignment horizontal="center" vertical="center" wrapText="1"/>
    </xf>
    <xf numFmtId="44" fontId="8" fillId="3" borderId="3" xfId="0" applyNumberFormat="1" applyFont="1" applyFill="1" applyBorder="1"/>
    <xf numFmtId="166" fontId="18" fillId="2" borderId="1" xfId="0" applyNumberFormat="1" applyFont="1" applyFill="1" applyBorder="1" applyAlignment="1">
      <alignment vertical="center" wrapText="1"/>
    </xf>
    <xf numFmtId="166" fontId="17" fillId="0" borderId="1" xfId="0" applyNumberFormat="1" applyFont="1" applyBorder="1" applyAlignment="1">
      <alignment horizontal="right" vertical="center" wrapText="1"/>
    </xf>
    <xf numFmtId="166" fontId="8" fillId="0" borderId="1" xfId="0" applyNumberFormat="1" applyFont="1" applyBorder="1" applyAlignment="1">
      <alignment horizontal="right" vertical="center" wrapText="1"/>
    </xf>
    <xf numFmtId="166" fontId="19" fillId="2" borderId="1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horizontal="center"/>
    </xf>
    <xf numFmtId="166" fontId="21" fillId="0" borderId="0" xfId="0" applyNumberFormat="1" applyFont="1"/>
    <xf numFmtId="0" fontId="8" fillId="0" borderId="1" xfId="0" applyFont="1" applyBorder="1"/>
    <xf numFmtId="0" fontId="8" fillId="0" borderId="1" xfId="0" applyFont="1" applyBorder="1" applyAlignment="1">
      <alignment horizontal="left" vertical="center" wrapText="1"/>
    </xf>
    <xf numFmtId="0" fontId="16" fillId="3" borderId="1" xfId="0" applyFont="1" applyFill="1" applyBorder="1" applyAlignment="1">
      <alignment horizontal="center"/>
    </xf>
    <xf numFmtId="166" fontId="8" fillId="0" borderId="0" xfId="0" applyNumberFormat="1" applyFont="1"/>
    <xf numFmtId="0" fontId="8" fillId="0" borderId="1" xfId="0" applyFont="1" applyBorder="1" applyAlignment="1">
      <alignment horizontal="justify" vertical="center" wrapText="1"/>
    </xf>
    <xf numFmtId="44" fontId="8" fillId="4" borderId="1" xfId="1" applyFont="1" applyFill="1" applyBorder="1" applyAlignment="1">
      <alignment horizontal="right" vertical="center"/>
    </xf>
    <xf numFmtId="44" fontId="8" fillId="4" borderId="1" xfId="1" applyFont="1" applyFill="1" applyBorder="1" applyAlignment="1">
      <alignment vertical="center"/>
    </xf>
    <xf numFmtId="43" fontId="8" fillId="0" borderId="1" xfId="4" applyFont="1" applyBorder="1" applyAlignment="1">
      <alignment horizontal="center" vertical="center"/>
    </xf>
    <xf numFmtId="14" fontId="8" fillId="0" borderId="1" xfId="0" applyNumberFormat="1" applyFont="1" applyBorder="1" applyAlignment="1">
      <alignment horizontal="center"/>
    </xf>
    <xf numFmtId="166" fontId="8" fillId="4" borderId="1" xfId="4" applyNumberFormat="1" applyFont="1" applyFill="1" applyBorder="1"/>
    <xf numFmtId="166" fontId="8" fillId="0" borderId="1" xfId="4" applyNumberFormat="1" applyFont="1" applyBorder="1"/>
    <xf numFmtId="166" fontId="18" fillId="3" borderId="1" xfId="0" applyNumberFormat="1" applyFont="1" applyFill="1" applyBorder="1"/>
    <xf numFmtId="0" fontId="8" fillId="0" borderId="2" xfId="0" applyFont="1" applyBorder="1" applyAlignment="1">
      <alignment horizontal="center"/>
    </xf>
    <xf numFmtId="14" fontId="8" fillId="0" borderId="3" xfId="0" applyNumberFormat="1" applyFont="1" applyBorder="1" applyAlignment="1">
      <alignment horizontal="center"/>
    </xf>
    <xf numFmtId="0" fontId="18" fillId="4" borderId="0" xfId="0" applyFont="1" applyFill="1" applyAlignment="1">
      <alignment horizontal="center"/>
    </xf>
    <xf numFmtId="166" fontId="18" fillId="4" borderId="0" xfId="0" applyNumberFormat="1" applyFont="1" applyFill="1"/>
    <xf numFmtId="0" fontId="16" fillId="4" borderId="0" xfId="0" applyFont="1" applyFill="1"/>
    <xf numFmtId="0" fontId="16" fillId="4" borderId="0" xfId="0" applyFont="1" applyFill="1" applyAlignment="1">
      <alignment horizontal="center"/>
    </xf>
    <xf numFmtId="0" fontId="8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44" fontId="8" fillId="3" borderId="1" xfId="1" applyFont="1" applyFill="1" applyBorder="1" applyAlignment="1"/>
    <xf numFmtId="14" fontId="8" fillId="0" borderId="1" xfId="1" applyNumberFormat="1" applyFont="1" applyBorder="1" applyAlignment="1">
      <alignment horizontal="center"/>
    </xf>
    <xf numFmtId="44" fontId="8" fillId="0" borderId="1" xfId="1" applyFont="1" applyBorder="1" applyAlignment="1"/>
    <xf numFmtId="0" fontId="8" fillId="0" borderId="0" xfId="0" applyFont="1" applyAlignment="1">
      <alignment horizontal="left"/>
    </xf>
    <xf numFmtId="0" fontId="18" fillId="0" borderId="1" xfId="0" applyFont="1" applyBorder="1" applyAlignment="1">
      <alignment horizontal="center" vertical="center" wrapText="1"/>
    </xf>
    <xf numFmtId="166" fontId="0" fillId="0" borderId="0" xfId="0" applyNumberFormat="1"/>
    <xf numFmtId="0" fontId="4" fillId="0" borderId="1" xfId="0" applyFont="1" applyBorder="1" applyAlignment="1">
      <alignment horizontal="left" vertical="center" wrapText="1"/>
    </xf>
    <xf numFmtId="14" fontId="17" fillId="0" borderId="1" xfId="0" applyNumberFormat="1" applyFont="1" applyBorder="1" applyAlignment="1">
      <alignment horizontal="center" wrapText="1"/>
    </xf>
    <xf numFmtId="14" fontId="17" fillId="0" borderId="1" xfId="0" applyNumberFormat="1" applyFont="1" applyBorder="1" applyAlignment="1">
      <alignment horizontal="left" wrapText="1"/>
    </xf>
    <xf numFmtId="44" fontId="21" fillId="0" borderId="0" xfId="0" applyNumberFormat="1" applyFont="1"/>
    <xf numFmtId="0" fontId="17" fillId="0" borderId="0" xfId="0" applyFont="1" applyAlignment="1">
      <alignment vertical="center" wrapText="1"/>
    </xf>
    <xf numFmtId="44" fontId="17" fillId="0" borderId="0" xfId="0" applyNumberFormat="1" applyFont="1" applyAlignment="1">
      <alignment vertical="center" wrapText="1"/>
    </xf>
    <xf numFmtId="166" fontId="17" fillId="0" borderId="0" xfId="0" applyNumberFormat="1" applyFont="1" applyAlignment="1">
      <alignment horizontal="right" vertical="center" wrapText="1"/>
    </xf>
    <xf numFmtId="43" fontId="14" fillId="0" borderId="0" xfId="4" applyFont="1"/>
    <xf numFmtId="43" fontId="21" fillId="0" borderId="0" xfId="4" applyFont="1"/>
    <xf numFmtId="0" fontId="7" fillId="0" borderId="4" xfId="3" applyFont="1" applyBorder="1" applyAlignment="1">
      <alignment horizontal="left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6" fontId="20" fillId="0" borderId="1" xfId="0" applyNumberFormat="1" applyFont="1" applyBorder="1" applyAlignment="1">
      <alignment vertical="center" wrapText="1"/>
    </xf>
    <xf numFmtId="14" fontId="1" fillId="4" borderId="1" xfId="0" applyNumberFormat="1" applyFont="1" applyFill="1" applyBorder="1" applyAlignment="1">
      <alignment horizontal="center" vertical="center" wrapText="1"/>
    </xf>
    <xf numFmtId="166" fontId="1" fillId="0" borderId="1" xfId="0" applyNumberFormat="1" applyFont="1" applyBorder="1" applyAlignment="1">
      <alignment horizontal="right" vertical="center" wrapText="1"/>
    </xf>
    <xf numFmtId="166" fontId="20" fillId="0" borderId="1" xfId="0" applyNumberFormat="1" applyFont="1" applyBorder="1" applyAlignment="1">
      <alignment horizontal="right" vertical="center" wrapText="1"/>
    </xf>
    <xf numFmtId="166" fontId="20" fillId="0" borderId="1" xfId="1" applyNumberFormat="1" applyFont="1" applyBorder="1" applyAlignment="1">
      <alignment horizontal="right" vertical="center" wrapText="1"/>
    </xf>
    <xf numFmtId="166" fontId="20" fillId="0" borderId="1" xfId="4" applyNumberFormat="1" applyFont="1" applyBorder="1" applyAlignment="1">
      <alignment horizontal="right" vertical="center" wrapText="1"/>
    </xf>
    <xf numFmtId="0" fontId="17" fillId="0" borderId="1" xfId="0" applyFont="1" applyBorder="1" applyAlignment="1">
      <alignment horizontal="left" vertical="center" wrapText="1"/>
    </xf>
    <xf numFmtId="0" fontId="19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vertical="center" wrapText="1"/>
    </xf>
    <xf numFmtId="44" fontId="24" fillId="0" borderId="1" xfId="0" applyNumberFormat="1" applyFont="1" applyBorder="1" applyAlignment="1">
      <alignment vertical="center" wrapText="1"/>
    </xf>
    <xf numFmtId="0" fontId="13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justify" vertical="center" wrapText="1"/>
    </xf>
    <xf numFmtId="0" fontId="19" fillId="5" borderId="1" xfId="0" applyFont="1" applyFill="1" applyBorder="1" applyAlignment="1">
      <alignment vertical="center" wrapText="1"/>
    </xf>
    <xf numFmtId="44" fontId="19" fillId="5" borderId="1" xfId="0" applyNumberFormat="1" applyFont="1" applyFill="1" applyBorder="1" applyAlignment="1">
      <alignment horizontal="right" vertical="center" wrapText="1"/>
    </xf>
    <xf numFmtId="166" fontId="19" fillId="5" borderId="1" xfId="0" applyNumberFormat="1" applyFont="1" applyFill="1" applyBorder="1" applyAlignment="1">
      <alignment horizontal="right" vertical="center" wrapText="1"/>
    </xf>
    <xf numFmtId="0" fontId="25" fillId="0" borderId="0" xfId="0" applyFont="1" applyAlignment="1">
      <alignment horizontal="justify" vertical="center"/>
    </xf>
    <xf numFmtId="44" fontId="8" fillId="3" borderId="1" xfId="0" applyNumberFormat="1" applyFont="1" applyFill="1" applyBorder="1"/>
    <xf numFmtId="44" fontId="7" fillId="3" borderId="1" xfId="1" applyFont="1" applyFill="1" applyBorder="1" applyAlignment="1"/>
    <xf numFmtId="166" fontId="17" fillId="0" borderId="1" xfId="0" applyNumberFormat="1" applyFont="1" applyBorder="1" applyAlignment="1">
      <alignment vertical="center" wrapText="1"/>
    </xf>
    <xf numFmtId="166" fontId="8" fillId="4" borderId="1" xfId="1" applyNumberFormat="1" applyFont="1" applyFill="1" applyBorder="1" applyAlignment="1">
      <alignment vertical="center"/>
    </xf>
    <xf numFmtId="0" fontId="8" fillId="4" borderId="1" xfId="0" applyFont="1" applyFill="1" applyBorder="1" applyAlignment="1">
      <alignment horizontal="left" vertical="center" wrapText="1"/>
    </xf>
    <xf numFmtId="44" fontId="8" fillId="4" borderId="1" xfId="1" applyFont="1" applyFill="1" applyBorder="1" applyAlignment="1">
      <alignment horizontal="center" vertical="center"/>
    </xf>
    <xf numFmtId="14" fontId="8" fillId="4" borderId="1" xfId="1" applyNumberFormat="1" applyFont="1" applyFill="1" applyBorder="1" applyAlignment="1">
      <alignment horizontal="center" vertical="center"/>
    </xf>
    <xf numFmtId="166" fontId="17" fillId="4" borderId="1" xfId="0" applyNumberFormat="1" applyFont="1" applyFill="1" applyBorder="1" applyAlignment="1">
      <alignment horizontal="right" vertical="center" wrapText="1"/>
    </xf>
    <xf numFmtId="0" fontId="13" fillId="4" borderId="1" xfId="0" applyFont="1" applyFill="1" applyBorder="1" applyAlignment="1">
      <alignment horizontal="left" vertical="center" wrapText="1"/>
    </xf>
    <xf numFmtId="44" fontId="24" fillId="4" borderId="1" xfId="0" applyNumberFormat="1" applyFont="1" applyFill="1" applyBorder="1" applyAlignment="1">
      <alignment vertical="center" wrapText="1"/>
    </xf>
    <xf numFmtId="166" fontId="2" fillId="0" borderId="1" xfId="4" applyNumberFormat="1" applyFont="1" applyBorder="1" applyAlignment="1">
      <alignment horizontal="center"/>
    </xf>
    <xf numFmtId="0" fontId="2" fillId="0" borderId="0" xfId="0" applyFont="1"/>
    <xf numFmtId="14" fontId="8" fillId="4" borderId="1" xfId="0" applyNumberFormat="1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166" fontId="8" fillId="4" borderId="1" xfId="4" applyNumberFormat="1" applyFont="1" applyFill="1" applyBorder="1" applyAlignment="1">
      <alignment horizontal="right"/>
    </xf>
    <xf numFmtId="166" fontId="8" fillId="0" borderId="1" xfId="0" applyNumberFormat="1" applyFont="1" applyBorder="1" applyAlignment="1">
      <alignment horizontal="right"/>
    </xf>
    <xf numFmtId="0" fontId="12" fillId="6" borderId="1" xfId="0" applyFont="1" applyFill="1" applyBorder="1"/>
    <xf numFmtId="166" fontId="12" fillId="6" borderId="1" xfId="0" applyNumberFormat="1" applyFont="1" applyFill="1" applyBorder="1"/>
    <xf numFmtId="166" fontId="8" fillId="0" borderId="1" xfId="0" applyNumberFormat="1" applyFont="1" applyBorder="1"/>
    <xf numFmtId="166" fontId="8" fillId="0" borderId="1" xfId="0" applyNumberFormat="1" applyFont="1" applyBorder="1" applyAlignment="1">
      <alignment horizontal="center"/>
    </xf>
    <xf numFmtId="166" fontId="7" fillId="5" borderId="1" xfId="0" applyNumberFormat="1" applyFont="1" applyFill="1" applyBorder="1" applyAlignment="1">
      <alignment horizontal="center"/>
    </xf>
    <xf numFmtId="0" fontId="31" fillId="5" borderId="1" xfId="0" applyFont="1" applyFill="1" applyBorder="1"/>
    <xf numFmtId="166" fontId="7" fillId="5" borderId="1" xfId="0" applyNumberFormat="1" applyFont="1" applyFill="1" applyBorder="1"/>
    <xf numFmtId="0" fontId="26" fillId="0" borderId="4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16" fillId="0" borderId="2" xfId="0" applyFont="1" applyBorder="1" applyAlignment="1">
      <alignment horizontal="left"/>
    </xf>
    <xf numFmtId="0" fontId="16" fillId="0" borderId="4" xfId="0" applyFont="1" applyBorder="1" applyAlignment="1">
      <alignment horizontal="left"/>
    </xf>
    <xf numFmtId="0" fontId="16" fillId="0" borderId="3" xfId="0" applyFont="1" applyBorder="1" applyAlignment="1">
      <alignment horizontal="left"/>
    </xf>
    <xf numFmtId="0" fontId="18" fillId="3" borderId="2" xfId="0" applyFont="1" applyFill="1" applyBorder="1" applyAlignment="1">
      <alignment horizontal="left"/>
    </xf>
    <xf numFmtId="0" fontId="18" fillId="3" borderId="4" xfId="0" applyFont="1" applyFill="1" applyBorder="1" applyAlignment="1">
      <alignment horizontal="left"/>
    </xf>
    <xf numFmtId="0" fontId="18" fillId="3" borderId="3" xfId="0" applyFont="1" applyFill="1" applyBorder="1" applyAlignment="1">
      <alignment horizontal="left"/>
    </xf>
    <xf numFmtId="0" fontId="16" fillId="0" borderId="2" xfId="0" applyFont="1" applyBorder="1" applyAlignment="1">
      <alignment horizontal="left" vertical="top" wrapText="1"/>
    </xf>
    <xf numFmtId="0" fontId="16" fillId="0" borderId="4" xfId="0" applyFont="1" applyBorder="1" applyAlignment="1">
      <alignment horizontal="left" vertical="top" wrapText="1"/>
    </xf>
    <xf numFmtId="0" fontId="16" fillId="0" borderId="3" xfId="0" applyFont="1" applyBorder="1" applyAlignment="1">
      <alignment horizontal="left" vertical="top" wrapText="1"/>
    </xf>
    <xf numFmtId="0" fontId="16" fillId="0" borderId="2" xfId="0" applyFont="1" applyBorder="1" applyAlignment="1">
      <alignment horizontal="justify" vertical="top" wrapText="1"/>
    </xf>
    <xf numFmtId="0" fontId="18" fillId="0" borderId="3" xfId="0" applyFont="1" applyBorder="1" applyAlignment="1">
      <alignment horizontal="justify" vertical="top" wrapText="1"/>
    </xf>
    <xf numFmtId="0" fontId="8" fillId="0" borderId="2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18" fillId="0" borderId="2" xfId="0" applyFont="1" applyBorder="1" applyAlignment="1">
      <alignment horizontal="left" vertical="top" wrapText="1"/>
    </xf>
    <xf numFmtId="0" fontId="18" fillId="0" borderId="4" xfId="0" applyFont="1" applyBorder="1" applyAlignment="1">
      <alignment horizontal="left" vertical="top" wrapText="1"/>
    </xf>
    <xf numFmtId="0" fontId="18" fillId="0" borderId="3" xfId="0" applyFont="1" applyBorder="1" applyAlignment="1">
      <alignment horizontal="left" vertical="top" wrapText="1"/>
    </xf>
    <xf numFmtId="0" fontId="18" fillId="0" borderId="1" xfId="0" applyFont="1" applyBorder="1" applyAlignment="1">
      <alignment horizontal="left" vertical="top" wrapText="1"/>
    </xf>
    <xf numFmtId="0" fontId="18" fillId="3" borderId="2" xfId="0" applyFont="1" applyFill="1" applyBorder="1" applyAlignment="1">
      <alignment horizontal="center"/>
    </xf>
    <xf numFmtId="0" fontId="18" fillId="3" borderId="4" xfId="0" applyFont="1" applyFill="1" applyBorder="1" applyAlignment="1">
      <alignment horizontal="center"/>
    </xf>
    <xf numFmtId="0" fontId="18" fillId="3" borderId="3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 vertical="center" wrapText="1"/>
    </xf>
    <xf numFmtId="0" fontId="16" fillId="3" borderId="1" xfId="0" applyFont="1" applyFill="1" applyBorder="1" applyAlignment="1">
      <alignment horizontal="center"/>
    </xf>
    <xf numFmtId="0" fontId="18" fillId="3" borderId="1" xfId="0" applyFont="1" applyFill="1" applyBorder="1" applyAlignment="1">
      <alignment horizontal="center"/>
    </xf>
    <xf numFmtId="0" fontId="19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left" vertical="center" wrapText="1"/>
    </xf>
    <xf numFmtId="0" fontId="18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27" fillId="0" borderId="4" xfId="0" applyFont="1" applyBorder="1" applyAlignment="1">
      <alignment horizontal="center"/>
    </xf>
    <xf numFmtId="0" fontId="7" fillId="0" borderId="2" xfId="0" applyFont="1" applyBorder="1" applyAlignment="1">
      <alignment vertical="top" wrapText="1"/>
    </xf>
    <xf numFmtId="0" fontId="7" fillId="0" borderId="3" xfId="0" applyFont="1" applyBorder="1" applyAlignment="1">
      <alignment vertical="top" wrapText="1"/>
    </xf>
    <xf numFmtId="0" fontId="7" fillId="0" borderId="2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3" xfId="0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 wrapText="1"/>
    </xf>
    <xf numFmtId="0" fontId="8" fillId="0" borderId="1" xfId="0" applyFont="1" applyBorder="1" applyAlignment="1">
      <alignment horizontal="left" vertical="top" wrapText="1"/>
    </xf>
    <xf numFmtId="0" fontId="7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/>
    </xf>
    <xf numFmtId="44" fontId="8" fillId="3" borderId="1" xfId="1" applyFont="1" applyFill="1" applyBorder="1" applyAlignment="1">
      <alignment horizontal="left"/>
    </xf>
    <xf numFmtId="0" fontId="7" fillId="0" borderId="0" xfId="0" applyFont="1" applyAlignment="1">
      <alignment horizontal="right"/>
    </xf>
    <xf numFmtId="0" fontId="7" fillId="3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 wrapText="1"/>
    </xf>
    <xf numFmtId="0" fontId="18" fillId="2" borderId="1" xfId="0" applyFont="1" applyFill="1" applyBorder="1" applyAlignment="1">
      <alignment horizontal="center" vertical="center" wrapText="1"/>
    </xf>
    <xf numFmtId="0" fontId="18" fillId="2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right" vertical="center" wrapText="1"/>
    </xf>
    <xf numFmtId="0" fontId="16" fillId="0" borderId="0" xfId="0" applyFont="1" applyAlignment="1">
      <alignment horizontal="center" vertical="center" wrapText="1"/>
    </xf>
    <xf numFmtId="0" fontId="18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left" vertical="top" wrapText="1"/>
    </xf>
    <xf numFmtId="0" fontId="28" fillId="0" borderId="3" xfId="0" applyFont="1" applyBorder="1" applyAlignment="1">
      <alignment horizontal="left" vertical="top" wrapText="1"/>
    </xf>
    <xf numFmtId="0" fontId="28" fillId="0" borderId="2" xfId="0" applyFont="1" applyBorder="1" applyAlignment="1">
      <alignment horizontal="left" vertical="top" wrapText="1"/>
    </xf>
    <xf numFmtId="0" fontId="29" fillId="0" borderId="2" xfId="0" applyFont="1" applyBorder="1" applyAlignment="1">
      <alignment horizontal="left" vertical="top" wrapText="1"/>
    </xf>
    <xf numFmtId="0" fontId="29" fillId="0" borderId="3" xfId="0" applyFont="1" applyBorder="1" applyAlignment="1">
      <alignment horizontal="left" vertical="top" wrapText="1"/>
    </xf>
    <xf numFmtId="0" fontId="17" fillId="0" borderId="1" xfId="0" applyFont="1" applyBorder="1" applyAlignment="1">
      <alignment horizontal="left" vertical="top" wrapText="1"/>
    </xf>
    <xf numFmtId="166" fontId="17" fillId="0" borderId="2" xfId="1" applyNumberFormat="1" applyFont="1" applyBorder="1" applyAlignment="1">
      <alignment horizontal="right" wrapText="1"/>
    </xf>
    <xf numFmtId="166" fontId="17" fillId="0" borderId="3" xfId="1" applyNumberFormat="1" applyFont="1" applyBorder="1" applyAlignment="1">
      <alignment horizontal="right" wrapText="1"/>
    </xf>
    <xf numFmtId="0" fontId="19" fillId="2" borderId="1" xfId="0" applyFont="1" applyFill="1" applyBorder="1" applyAlignment="1">
      <alignment horizontal="right" vertical="center" wrapText="1"/>
    </xf>
    <xf numFmtId="166" fontId="19" fillId="2" borderId="2" xfId="1" applyNumberFormat="1" applyFont="1" applyFill="1" applyBorder="1" applyAlignment="1">
      <alignment vertical="center" wrapText="1"/>
    </xf>
    <xf numFmtId="166" fontId="19" fillId="2" borderId="3" xfId="1" applyNumberFormat="1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19" fillId="0" borderId="0" xfId="0" applyFont="1" applyAlignment="1">
      <alignment horizontal="center" vertical="center" wrapText="1"/>
    </xf>
    <xf numFmtId="0" fontId="17" fillId="0" borderId="2" xfId="0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0" fontId="17" fillId="0" borderId="2" xfId="0" applyFont="1" applyBorder="1" applyAlignment="1">
      <alignment horizontal="left" vertical="center" wrapText="1"/>
    </xf>
    <xf numFmtId="0" fontId="17" fillId="0" borderId="3" xfId="0" applyFont="1" applyBorder="1" applyAlignment="1">
      <alignment horizontal="left" vertical="center" wrapText="1"/>
    </xf>
    <xf numFmtId="0" fontId="7" fillId="0" borderId="1" xfId="3" applyFont="1" applyBorder="1" applyAlignment="1">
      <alignment horizontal="left" vertical="center"/>
    </xf>
    <xf numFmtId="0" fontId="7" fillId="0" borderId="5" xfId="3" applyFont="1" applyBorder="1" applyAlignment="1">
      <alignment horizontal="center" vertical="center" wrapText="1"/>
    </xf>
    <xf numFmtId="0" fontId="7" fillId="0" borderId="1" xfId="3" applyFont="1" applyBorder="1" applyAlignment="1">
      <alignment horizontal="center" vertical="center"/>
    </xf>
    <xf numFmtId="0" fontId="7" fillId="2" borderId="2" xfId="3" applyFont="1" applyFill="1" applyBorder="1" applyAlignment="1">
      <alignment horizontal="left" vertical="center" wrapText="1"/>
    </xf>
    <xf numFmtId="0" fontId="7" fillId="2" borderId="4" xfId="3" applyFont="1" applyFill="1" applyBorder="1" applyAlignment="1">
      <alignment horizontal="left" vertical="center" wrapText="1"/>
    </xf>
    <xf numFmtId="0" fontId="7" fillId="2" borderId="3" xfId="3" applyFont="1" applyFill="1" applyBorder="1" applyAlignment="1">
      <alignment horizontal="left" vertical="center" wrapText="1"/>
    </xf>
    <xf numFmtId="14" fontId="7" fillId="0" borderId="1" xfId="3" applyNumberFormat="1" applyFont="1" applyBorder="1" applyAlignment="1">
      <alignment horizontal="left" vertical="center"/>
    </xf>
    <xf numFmtId="0" fontId="8" fillId="0" borderId="1" xfId="3" applyFont="1" applyBorder="1" applyAlignment="1">
      <alignment horizontal="center" vertical="center"/>
    </xf>
    <xf numFmtId="0" fontId="11" fillId="2" borderId="1" xfId="3" quotePrefix="1" applyFont="1" applyFill="1" applyBorder="1" applyAlignment="1">
      <alignment horizontal="center" vertical="center"/>
    </xf>
    <xf numFmtId="0" fontId="11" fillId="2" borderId="1" xfId="3" applyFont="1" applyFill="1" applyBorder="1" applyAlignment="1">
      <alignment horizontal="center" vertical="center"/>
    </xf>
    <xf numFmtId="0" fontId="16" fillId="0" borderId="0" xfId="0" applyFont="1" applyAlignment="1">
      <alignment horizontal="justify" vertical="justify" wrapText="1"/>
    </xf>
    <xf numFmtId="0" fontId="7" fillId="0" borderId="0" xfId="3" applyFont="1" applyAlignment="1">
      <alignment horizontal="center" vertical="center"/>
    </xf>
    <xf numFmtId="0" fontId="7" fillId="2" borderId="1" xfId="3" applyFont="1" applyFill="1" applyBorder="1" applyAlignment="1">
      <alignment horizontal="center" vertical="center"/>
    </xf>
    <xf numFmtId="0" fontId="8" fillId="0" borderId="2" xfId="3" applyFont="1" applyBorder="1" applyAlignment="1">
      <alignment horizontal="left" vertical="center"/>
    </xf>
    <xf numFmtId="0" fontId="8" fillId="0" borderId="3" xfId="3" applyFont="1" applyBorder="1" applyAlignment="1">
      <alignment horizontal="left" vertical="center"/>
    </xf>
    <xf numFmtId="0" fontId="30" fillId="2" borderId="1" xfId="3" applyFont="1" applyFill="1" applyBorder="1" applyAlignment="1">
      <alignment horizontal="center" vertical="center"/>
    </xf>
    <xf numFmtId="0" fontId="7" fillId="0" borderId="0" xfId="3" applyFont="1" applyAlignment="1">
      <alignment horizontal="right" vertical="center"/>
    </xf>
    <xf numFmtId="0" fontId="19" fillId="0" borderId="1" xfId="0" applyFont="1" applyBorder="1" applyAlignment="1">
      <alignment vertical="top" wrapText="1"/>
    </xf>
    <xf numFmtId="165" fontId="7" fillId="0" borderId="1" xfId="3" applyNumberFormat="1" applyFont="1" applyBorder="1" applyAlignment="1">
      <alignment horizontal="center" vertical="center"/>
    </xf>
    <xf numFmtId="0" fontId="7" fillId="0" borderId="0" xfId="3" applyFont="1" applyAlignment="1">
      <alignment horizontal="left" vertical="center"/>
    </xf>
    <xf numFmtId="0" fontId="8" fillId="0" borderId="0" xfId="3" applyFont="1" applyAlignment="1">
      <alignment horizontal="center" vertical="center"/>
    </xf>
    <xf numFmtId="0" fontId="18" fillId="0" borderId="2" xfId="0" applyFont="1" applyBorder="1" applyAlignment="1">
      <alignment horizontal="left" vertical="justify" wrapText="1"/>
    </xf>
    <xf numFmtId="0" fontId="18" fillId="0" borderId="4" xfId="0" applyFont="1" applyBorder="1" applyAlignment="1">
      <alignment horizontal="left" vertical="justify" wrapText="1"/>
    </xf>
    <xf numFmtId="0" fontId="18" fillId="0" borderId="3" xfId="0" applyFont="1" applyBorder="1" applyAlignment="1">
      <alignment horizontal="left" vertical="justify" wrapText="1"/>
    </xf>
    <xf numFmtId="0" fontId="18" fillId="0" borderId="2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3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right" vertical="center" wrapText="1"/>
    </xf>
    <xf numFmtId="0" fontId="18" fillId="0" borderId="1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8" fillId="0" borderId="1" xfId="0" applyFont="1" applyBorder="1" applyAlignment="1">
      <alignment horizontal="justify" vertical="center" wrapText="1"/>
    </xf>
    <xf numFmtId="0" fontId="16" fillId="0" borderId="1" xfId="0" applyFont="1" applyBorder="1" applyAlignment="1">
      <alignment horizontal="justify" vertical="justify" wrapText="1"/>
    </xf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5" borderId="1" xfId="0" applyFont="1" applyFill="1" applyBorder="1" applyAlignment="1">
      <alignment horizontal="center"/>
    </xf>
  </cellXfs>
  <cellStyles count="6">
    <cellStyle name="Moeda" xfId="1" builtinId="4"/>
    <cellStyle name="Moeda 2" xfId="2" xr:uid="{00000000-0005-0000-0000-000002000000}"/>
    <cellStyle name="Normal" xfId="0" builtinId="0"/>
    <cellStyle name="Normal 2" xfId="3" xr:uid="{00000000-0005-0000-0000-000004000000}"/>
    <cellStyle name="Vírgula" xfId="4" builtinId="3"/>
    <cellStyle name="Vírgula 2" xfId="5" xr:uid="{00000000-0005-0000-0000-000005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omments" Target="../comments9.xml"/><Relationship Id="rId1" Type="http://schemas.openxmlformats.org/officeDocument/2006/relationships/vmlDrawing" Target="../drawings/vmlDrawing13.v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0.xml"/><Relationship Id="rId1" Type="http://schemas.openxmlformats.org/officeDocument/2006/relationships/vmlDrawing" Target="../drawings/vmlDrawing14.v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5.v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9.v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omments" Target="../comments6.xml"/><Relationship Id="rId1" Type="http://schemas.openxmlformats.org/officeDocument/2006/relationships/vmlDrawing" Target="../drawings/vmlDrawing10.v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7.xml"/><Relationship Id="rId1" Type="http://schemas.openxmlformats.org/officeDocument/2006/relationships/vmlDrawing" Target="../drawings/vmlDrawing11.vml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omments" Target="../comments8.xml"/><Relationship Id="rId1" Type="http://schemas.openxmlformats.org/officeDocument/2006/relationships/vmlDrawing" Target="../drawings/vmlDrawing12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9" tint="0.59999389629810485"/>
  </sheetPr>
  <dimension ref="A1:K76"/>
  <sheetViews>
    <sheetView tabSelected="1" zoomScaleNormal="100" workbookViewId="0">
      <selection activeCell="I12" sqref="I12"/>
    </sheetView>
  </sheetViews>
  <sheetFormatPr defaultRowHeight="14.25"/>
  <cols>
    <col min="1" max="1" width="13.85546875" style="6" bestFit="1" customWidth="1"/>
    <col min="2" max="2" width="9.140625" style="6"/>
    <col min="3" max="3" width="19.85546875" style="6" customWidth="1"/>
    <col min="4" max="4" width="13.7109375" style="6" bestFit="1" customWidth="1"/>
    <col min="5" max="5" width="29.5703125" style="6" customWidth="1"/>
    <col min="6" max="6" width="9.140625" style="6"/>
    <col min="7" max="7" width="12.7109375" style="6" bestFit="1" customWidth="1"/>
    <col min="8" max="8" width="10.5703125" style="6" bestFit="1" customWidth="1"/>
    <col min="9" max="9" width="10.7109375" style="6" bestFit="1" customWidth="1"/>
    <col min="10" max="10" width="16" style="6" bestFit="1" customWidth="1"/>
    <col min="11" max="11" width="13" style="6" customWidth="1"/>
    <col min="12" max="12" width="10.5703125" style="6" bestFit="1" customWidth="1"/>
    <col min="13" max="13" width="5" style="6" customWidth="1"/>
    <col min="14" max="14" width="20.140625" style="6" bestFit="1" customWidth="1"/>
    <col min="15" max="16384" width="9.140625" style="6"/>
  </cols>
  <sheetData>
    <row r="1" spans="1:5" ht="28.5" customHeight="1">
      <c r="E1" s="34" t="s">
        <v>0</v>
      </c>
    </row>
    <row r="2" spans="1:5" ht="7.9" customHeight="1">
      <c r="E2" s="34"/>
    </row>
    <row r="3" spans="1:5" ht="15.75">
      <c r="A3" s="168" t="s">
        <v>1</v>
      </c>
      <c r="B3" s="168"/>
      <c r="C3" s="168"/>
      <c r="D3" s="168"/>
      <c r="E3" s="168"/>
    </row>
    <row r="4" spans="1:5" ht="7.9" customHeight="1">
      <c r="A4" s="174"/>
      <c r="B4" s="174"/>
      <c r="C4" s="174"/>
      <c r="D4" s="174"/>
      <c r="E4" s="174"/>
    </row>
    <row r="5" spans="1:5" ht="15.75">
      <c r="A5" s="162" t="s">
        <v>2</v>
      </c>
      <c r="B5" s="162"/>
      <c r="C5" s="162"/>
      <c r="D5" s="162" t="s">
        <v>3</v>
      </c>
      <c r="E5" s="162"/>
    </row>
    <row r="6" spans="1:5" ht="32.25" customHeight="1">
      <c r="A6" s="162"/>
      <c r="B6" s="162"/>
      <c r="C6" s="162"/>
      <c r="D6" s="171" t="s">
        <v>4</v>
      </c>
      <c r="E6" s="171"/>
    </row>
    <row r="7" spans="1:5" ht="19.5" customHeight="1">
      <c r="A7" s="172" t="s">
        <v>5</v>
      </c>
      <c r="B7" s="172"/>
      <c r="C7" s="172"/>
      <c r="D7" s="169" t="s">
        <v>6</v>
      </c>
      <c r="E7" s="169"/>
    </row>
    <row r="8" spans="1:5" ht="15">
      <c r="A8" s="173" t="s">
        <v>7</v>
      </c>
      <c r="B8" s="173"/>
      <c r="C8" s="173"/>
      <c r="D8" s="170" t="s">
        <v>8</v>
      </c>
      <c r="E8" s="170"/>
    </row>
    <row r="9" spans="1:5" ht="8.1" customHeight="1">
      <c r="A9" s="144"/>
      <c r="B9" s="144"/>
      <c r="C9" s="144"/>
      <c r="D9" s="144"/>
      <c r="E9" s="144"/>
    </row>
    <row r="10" spans="1:5" ht="15.75">
      <c r="A10" s="166" t="s">
        <v>9</v>
      </c>
      <c r="B10" s="166"/>
      <c r="C10" s="166"/>
      <c r="D10" s="166"/>
      <c r="E10" s="166"/>
    </row>
    <row r="11" spans="1:5" ht="15">
      <c r="A11" s="66" t="s">
        <v>10</v>
      </c>
      <c r="B11" s="167" t="s">
        <v>11</v>
      </c>
      <c r="C11" s="167"/>
      <c r="D11" s="66" t="s">
        <v>12</v>
      </c>
      <c r="E11" s="66" t="s">
        <v>13</v>
      </c>
    </row>
    <row r="12" spans="1:5" ht="15" customHeight="1">
      <c r="A12" s="62">
        <v>3436034</v>
      </c>
      <c r="B12" s="157" t="s">
        <v>14</v>
      </c>
      <c r="C12" s="158"/>
      <c r="D12" s="72">
        <v>43003</v>
      </c>
      <c r="E12" s="73">
        <v>9.5</v>
      </c>
    </row>
    <row r="13" spans="1:5" ht="15" customHeight="1">
      <c r="A13" s="62">
        <v>6059230</v>
      </c>
      <c r="B13" s="157" t="s">
        <v>14</v>
      </c>
      <c r="C13" s="158"/>
      <c r="D13" s="72">
        <v>43007</v>
      </c>
      <c r="E13" s="73">
        <v>9.5</v>
      </c>
    </row>
    <row r="14" spans="1:5" ht="15" customHeight="1">
      <c r="A14" s="62">
        <v>6059233</v>
      </c>
      <c r="B14" s="157" t="s">
        <v>14</v>
      </c>
      <c r="C14" s="158"/>
      <c r="D14" s="72">
        <v>43007</v>
      </c>
      <c r="E14" s="73">
        <v>9.5</v>
      </c>
    </row>
    <row r="15" spans="1:5" ht="15" customHeight="1">
      <c r="A15" s="62">
        <v>21017</v>
      </c>
      <c r="B15" s="157" t="s">
        <v>15</v>
      </c>
      <c r="C15" s="158"/>
      <c r="D15" s="72">
        <v>43021</v>
      </c>
      <c r="E15" s="73">
        <v>47.9</v>
      </c>
    </row>
    <row r="16" spans="1:5" ht="15" customHeight="1">
      <c r="A16" s="62">
        <v>5142725</v>
      </c>
      <c r="B16" s="157" t="s">
        <v>14</v>
      </c>
      <c r="C16" s="158"/>
      <c r="D16" s="72">
        <v>43028</v>
      </c>
      <c r="E16" s="73">
        <v>9.5</v>
      </c>
    </row>
    <row r="17" spans="1:11" ht="15" customHeight="1">
      <c r="A17" s="62">
        <v>7597714</v>
      </c>
      <c r="B17" s="157" t="s">
        <v>14</v>
      </c>
      <c r="C17" s="158"/>
      <c r="D17" s="72">
        <v>43033</v>
      </c>
      <c r="E17" s="73">
        <v>9.5</v>
      </c>
    </row>
    <row r="18" spans="1:11" ht="15" customHeight="1">
      <c r="A18" s="62">
        <v>2002300</v>
      </c>
      <c r="B18" s="157" t="s">
        <v>14</v>
      </c>
      <c r="C18" s="158"/>
      <c r="D18" s="72">
        <v>43039</v>
      </c>
      <c r="E18" s="73">
        <v>9.5</v>
      </c>
    </row>
    <row r="19" spans="1:11" ht="15" customHeight="1">
      <c r="A19" s="62">
        <v>2002304</v>
      </c>
      <c r="B19" s="157" t="s">
        <v>14</v>
      </c>
      <c r="C19" s="158"/>
      <c r="D19" s="72">
        <v>43039</v>
      </c>
      <c r="E19" s="73">
        <v>9.5</v>
      </c>
    </row>
    <row r="20" spans="1:11" ht="15" customHeight="1">
      <c r="A20" s="62">
        <v>11117</v>
      </c>
      <c r="B20" s="145" t="s">
        <v>15</v>
      </c>
      <c r="C20" s="145"/>
      <c r="D20" s="72">
        <v>43053</v>
      </c>
      <c r="E20" s="73">
        <v>47.9</v>
      </c>
    </row>
    <row r="21" spans="1:11" ht="15" customHeight="1">
      <c r="A21" s="62">
        <v>3159909</v>
      </c>
      <c r="B21" s="157" t="s">
        <v>14</v>
      </c>
      <c r="C21" s="158"/>
      <c r="D21" s="72">
        <v>43063</v>
      </c>
      <c r="E21" s="73">
        <v>9.5</v>
      </c>
    </row>
    <row r="22" spans="1:11" ht="15" customHeight="1">
      <c r="A22" s="62">
        <v>7188403</v>
      </c>
      <c r="B22" s="157" t="s">
        <v>14</v>
      </c>
      <c r="C22" s="158"/>
      <c r="D22" s="72">
        <v>43069</v>
      </c>
      <c r="E22" s="73">
        <v>9.5</v>
      </c>
    </row>
    <row r="23" spans="1:11" ht="15" customHeight="1">
      <c r="A23" s="62">
        <v>7188407</v>
      </c>
      <c r="B23" s="157" t="s">
        <v>14</v>
      </c>
      <c r="C23" s="158"/>
      <c r="D23" s="72">
        <v>43069</v>
      </c>
      <c r="E23" s="74">
        <v>9.5</v>
      </c>
    </row>
    <row r="24" spans="1:11" ht="15" customHeight="1">
      <c r="A24" s="62">
        <v>11217</v>
      </c>
      <c r="B24" s="145" t="s">
        <v>15</v>
      </c>
      <c r="C24" s="145"/>
      <c r="D24" s="72">
        <v>43084</v>
      </c>
      <c r="E24" s="74">
        <v>47.9</v>
      </c>
    </row>
    <row r="25" spans="1:11" ht="15" customHeight="1">
      <c r="A25" s="62">
        <v>5206443</v>
      </c>
      <c r="B25" s="157" t="s">
        <v>14</v>
      </c>
      <c r="C25" s="158"/>
      <c r="D25" s="72">
        <v>43097</v>
      </c>
      <c r="E25" s="74">
        <v>9.5</v>
      </c>
    </row>
    <row r="26" spans="1:11" ht="15" customHeight="1">
      <c r="A26" s="62">
        <v>5207660</v>
      </c>
      <c r="B26" s="157" t="s">
        <v>14</v>
      </c>
      <c r="C26" s="158"/>
      <c r="D26" s="72">
        <v>43097</v>
      </c>
      <c r="E26" s="74">
        <v>9.5</v>
      </c>
    </row>
    <row r="27" spans="1:11" ht="15" customHeight="1">
      <c r="A27" s="62">
        <v>20118</v>
      </c>
      <c r="B27" s="145" t="s">
        <v>15</v>
      </c>
      <c r="C27" s="145"/>
      <c r="D27" s="72">
        <v>43115</v>
      </c>
      <c r="E27" s="74">
        <v>50.9</v>
      </c>
    </row>
    <row r="28" spans="1:11" ht="15" customHeight="1">
      <c r="A28" s="62">
        <v>2466917</v>
      </c>
      <c r="B28" s="157" t="s">
        <v>14</v>
      </c>
      <c r="C28" s="158"/>
      <c r="D28" s="72">
        <v>43118</v>
      </c>
      <c r="E28" s="74">
        <v>9.6999999999999993</v>
      </c>
    </row>
    <row r="29" spans="1:11" ht="15" customHeight="1">
      <c r="A29" s="62">
        <v>1558732</v>
      </c>
      <c r="B29" s="157" t="s">
        <v>14</v>
      </c>
      <c r="C29" s="158"/>
      <c r="D29" s="72">
        <v>43131</v>
      </c>
      <c r="E29" s="74">
        <v>9.6999999999999993</v>
      </c>
    </row>
    <row r="30" spans="1:11" ht="15" customHeight="1">
      <c r="A30" s="62">
        <v>1561394</v>
      </c>
      <c r="B30" s="157" t="s">
        <v>14</v>
      </c>
      <c r="C30" s="158"/>
      <c r="D30" s="72">
        <v>43131</v>
      </c>
      <c r="E30" s="74">
        <v>9.6999999999999993</v>
      </c>
    </row>
    <row r="31" spans="1:11" ht="15" customHeight="1">
      <c r="A31" s="62">
        <v>10218</v>
      </c>
      <c r="B31" s="145" t="s">
        <v>15</v>
      </c>
      <c r="C31" s="145"/>
      <c r="D31" s="72">
        <v>43146</v>
      </c>
      <c r="E31" s="74">
        <v>50.9</v>
      </c>
      <c r="I31"/>
      <c r="J31"/>
      <c r="K31"/>
    </row>
    <row r="32" spans="1:11" ht="15" customHeight="1">
      <c r="A32" s="62">
        <v>3450641</v>
      </c>
      <c r="B32" s="157" t="s">
        <v>14</v>
      </c>
      <c r="C32" s="158"/>
      <c r="D32" s="72">
        <v>43159</v>
      </c>
      <c r="E32" s="74">
        <v>9.6999999999999993</v>
      </c>
      <c r="I32"/>
      <c r="J32"/>
      <c r="K32"/>
    </row>
    <row r="33" spans="1:11" ht="15" customHeight="1">
      <c r="A33" s="62">
        <v>3450644</v>
      </c>
      <c r="B33" s="157" t="s">
        <v>14</v>
      </c>
      <c r="C33" s="158"/>
      <c r="D33" s="72">
        <v>43159</v>
      </c>
      <c r="E33" s="74">
        <v>9.6999999999999993</v>
      </c>
      <c r="I33"/>
      <c r="J33"/>
      <c r="K33"/>
    </row>
    <row r="34" spans="1:11" ht="15" customHeight="1">
      <c r="A34" s="62">
        <v>10318</v>
      </c>
      <c r="B34" s="145" t="s">
        <v>15</v>
      </c>
      <c r="C34" s="145"/>
      <c r="D34" s="72">
        <v>43174</v>
      </c>
      <c r="E34" s="74">
        <v>50.9</v>
      </c>
      <c r="I34"/>
      <c r="J34"/>
      <c r="K34"/>
    </row>
    <row r="35" spans="1:11" ht="15" customHeight="1">
      <c r="A35" s="62">
        <v>8400263</v>
      </c>
      <c r="B35" s="157" t="s">
        <v>14</v>
      </c>
      <c r="C35" s="158"/>
      <c r="D35" s="72">
        <v>43188</v>
      </c>
      <c r="E35" s="74">
        <v>9.6999999999999993</v>
      </c>
      <c r="I35"/>
      <c r="J35"/>
      <c r="K35"/>
    </row>
    <row r="36" spans="1:11" ht="15" customHeight="1">
      <c r="A36" s="62">
        <v>8400267</v>
      </c>
      <c r="B36" s="157" t="s">
        <v>14</v>
      </c>
      <c r="C36" s="158"/>
      <c r="D36" s="72">
        <v>43188</v>
      </c>
      <c r="E36" s="74">
        <v>9.6999999999999993</v>
      </c>
      <c r="I36"/>
      <c r="J36"/>
      <c r="K36"/>
    </row>
    <row r="37" spans="1:11" ht="15" customHeight="1">
      <c r="A37" s="62">
        <v>60418</v>
      </c>
      <c r="B37" s="145" t="s">
        <v>16</v>
      </c>
      <c r="C37" s="145"/>
      <c r="D37" s="72">
        <v>43200</v>
      </c>
      <c r="E37" s="74">
        <v>4.55</v>
      </c>
      <c r="I37"/>
      <c r="J37"/>
      <c r="K37"/>
    </row>
    <row r="38" spans="1:11" ht="15" customHeight="1">
      <c r="A38" s="62">
        <v>20418</v>
      </c>
      <c r="B38" s="145" t="s">
        <v>15</v>
      </c>
      <c r="C38" s="145"/>
      <c r="D38" s="72">
        <v>43203</v>
      </c>
      <c r="E38" s="74">
        <v>50.9</v>
      </c>
      <c r="I38"/>
      <c r="J38"/>
      <c r="K38"/>
    </row>
    <row r="39" spans="1:11" ht="15" customHeight="1">
      <c r="A39" s="62">
        <v>1366625</v>
      </c>
      <c r="B39" s="145" t="s">
        <v>15</v>
      </c>
      <c r="C39" s="145"/>
      <c r="D39" s="72">
        <v>43214</v>
      </c>
      <c r="E39" s="74">
        <v>9.6999999999999993</v>
      </c>
      <c r="I39"/>
      <c r="J39"/>
      <c r="K39"/>
    </row>
    <row r="40" spans="1:11" ht="15" customHeight="1">
      <c r="A40" s="62">
        <v>20518</v>
      </c>
      <c r="B40" s="145" t="s">
        <v>15</v>
      </c>
      <c r="C40" s="145"/>
      <c r="D40" s="72">
        <v>43235</v>
      </c>
      <c r="E40" s="74">
        <v>50.9</v>
      </c>
      <c r="I40"/>
      <c r="J40"/>
      <c r="K40"/>
    </row>
    <row r="41" spans="1:11" ht="15" customHeight="1">
      <c r="A41" s="62">
        <v>500001</v>
      </c>
      <c r="B41" s="145" t="s">
        <v>15</v>
      </c>
      <c r="C41" s="145"/>
      <c r="D41" s="72">
        <v>43235</v>
      </c>
      <c r="E41" s="74">
        <v>3.4</v>
      </c>
      <c r="I41"/>
      <c r="J41"/>
      <c r="K41"/>
    </row>
    <row r="42" spans="1:11" ht="15" customHeight="1">
      <c r="A42" s="62">
        <v>2664774</v>
      </c>
      <c r="B42" s="157" t="s">
        <v>14</v>
      </c>
      <c r="C42" s="158"/>
      <c r="D42" s="72">
        <v>43250</v>
      </c>
      <c r="E42" s="74">
        <v>9.6999999999999993</v>
      </c>
      <c r="I42"/>
      <c r="J42"/>
      <c r="K42"/>
    </row>
    <row r="43" spans="1:11" ht="15" customHeight="1">
      <c r="A43" s="62">
        <v>2681613</v>
      </c>
      <c r="B43" s="157" t="s">
        <v>14</v>
      </c>
      <c r="C43" s="158"/>
      <c r="D43" s="72">
        <v>43250</v>
      </c>
      <c r="E43" s="74">
        <v>9.6999999999999993</v>
      </c>
      <c r="I43"/>
      <c r="J43"/>
      <c r="K43"/>
    </row>
    <row r="44" spans="1:11" ht="15" customHeight="1">
      <c r="A44" s="62">
        <v>2702328</v>
      </c>
      <c r="B44" s="157" t="s">
        <v>14</v>
      </c>
      <c r="C44" s="158"/>
      <c r="D44" s="72">
        <v>43250</v>
      </c>
      <c r="E44" s="74">
        <v>9.6999999999999993</v>
      </c>
      <c r="I44"/>
      <c r="J44"/>
      <c r="K44"/>
    </row>
    <row r="45" spans="1:11" ht="15" customHeight="1">
      <c r="A45" s="62">
        <v>6523631</v>
      </c>
      <c r="B45" s="157" t="s">
        <v>14</v>
      </c>
      <c r="C45" s="158"/>
      <c r="D45" s="72">
        <v>43256</v>
      </c>
      <c r="E45" s="74">
        <v>9.6999999999999993</v>
      </c>
      <c r="I45"/>
      <c r="J45"/>
      <c r="K45"/>
    </row>
    <row r="46" spans="1:11" ht="15" customHeight="1">
      <c r="A46" s="62">
        <v>10618</v>
      </c>
      <c r="B46" s="145" t="s">
        <v>15</v>
      </c>
      <c r="C46" s="145"/>
      <c r="D46" s="72">
        <v>43266</v>
      </c>
      <c r="E46" s="74">
        <v>50.9</v>
      </c>
      <c r="I46"/>
      <c r="J46"/>
      <c r="K46"/>
    </row>
    <row r="47" spans="1:11" ht="15" customHeight="1">
      <c r="A47" s="62">
        <v>7811582</v>
      </c>
      <c r="B47" s="145" t="s">
        <v>14</v>
      </c>
      <c r="C47" s="145"/>
      <c r="D47" s="72">
        <v>43280</v>
      </c>
      <c r="E47" s="74">
        <v>9.6999999999999993</v>
      </c>
      <c r="I47"/>
      <c r="J47"/>
      <c r="K47"/>
    </row>
    <row r="48" spans="1:11" ht="15" customHeight="1">
      <c r="A48" s="76">
        <v>20718</v>
      </c>
      <c r="B48" s="145" t="s">
        <v>15</v>
      </c>
      <c r="C48" s="145"/>
      <c r="D48" s="77">
        <v>43294</v>
      </c>
      <c r="E48" s="74">
        <v>50.9</v>
      </c>
      <c r="I48"/>
      <c r="J48"/>
      <c r="K48"/>
    </row>
    <row r="49" spans="1:11" ht="15.75">
      <c r="A49" s="163" t="s">
        <v>17</v>
      </c>
      <c r="B49" s="164"/>
      <c r="C49" s="164"/>
      <c r="D49" s="165"/>
      <c r="E49" s="75">
        <f>SUM(E12:E48)</f>
        <v>748.05000000000007</v>
      </c>
      <c r="I49"/>
      <c r="J49"/>
      <c r="K49"/>
    </row>
    <row r="50" spans="1:11" ht="15.75">
      <c r="A50" s="78"/>
      <c r="B50" s="78"/>
      <c r="C50" s="78"/>
      <c r="D50" s="78"/>
      <c r="E50" s="79"/>
      <c r="G50"/>
      <c r="H50"/>
      <c r="I50"/>
      <c r="J50"/>
      <c r="K50"/>
    </row>
    <row r="51" spans="1:11" ht="15" customHeight="1">
      <c r="A51" s="80"/>
      <c r="B51" s="81"/>
      <c r="C51" s="81"/>
      <c r="D51" s="80"/>
      <c r="E51" s="80"/>
      <c r="G51"/>
      <c r="H51"/>
      <c r="I51"/>
      <c r="J51"/>
      <c r="K51"/>
    </row>
    <row r="52" spans="1:11" ht="15.75">
      <c r="A52" s="163" t="s">
        <v>18</v>
      </c>
      <c r="B52" s="164"/>
      <c r="C52" s="164"/>
      <c r="D52" s="164"/>
      <c r="E52" s="165"/>
      <c r="I52"/>
      <c r="J52"/>
      <c r="K52"/>
    </row>
    <row r="53" spans="1:11" ht="15.75">
      <c r="A53" s="146" t="s">
        <v>19</v>
      </c>
      <c r="B53" s="147"/>
      <c r="C53" s="147"/>
      <c r="D53" s="148"/>
      <c r="E53" s="35">
        <v>716.76</v>
      </c>
      <c r="I53"/>
      <c r="J53"/>
      <c r="K53"/>
    </row>
    <row r="54" spans="1:11" ht="15.75">
      <c r="A54" s="146" t="s">
        <v>20</v>
      </c>
      <c r="B54" s="147"/>
      <c r="C54" s="147"/>
      <c r="D54" s="148"/>
      <c r="E54" s="36">
        <v>31.29</v>
      </c>
      <c r="I54"/>
      <c r="J54"/>
      <c r="K54"/>
    </row>
    <row r="55" spans="1:11" ht="15.75">
      <c r="A55" s="149" t="s">
        <v>21</v>
      </c>
      <c r="B55" s="150"/>
      <c r="C55" s="150"/>
      <c r="D55" s="151"/>
      <c r="E55" s="33">
        <f>E53+E54</f>
        <v>748.05</v>
      </c>
    </row>
    <row r="56" spans="1:11" ht="14.1" customHeight="1">
      <c r="A56" s="1"/>
      <c r="B56" s="1"/>
      <c r="C56" s="1"/>
      <c r="D56" s="1"/>
      <c r="E56" s="1"/>
      <c r="G56" s="54"/>
    </row>
    <row r="57" spans="1:11" ht="51" customHeight="1">
      <c r="A57" s="152" t="s">
        <v>22</v>
      </c>
      <c r="B57" s="153"/>
      <c r="C57" s="154"/>
      <c r="D57" s="155" t="s">
        <v>23</v>
      </c>
      <c r="E57" s="156"/>
    </row>
    <row r="58" spans="1:11" ht="34.5" customHeight="1">
      <c r="A58" s="159" t="s">
        <v>24</v>
      </c>
      <c r="B58" s="160"/>
      <c r="C58" s="161"/>
      <c r="D58" s="162" t="s">
        <v>24</v>
      </c>
      <c r="E58" s="162"/>
    </row>
    <row r="60" spans="1:11" ht="45.75" customHeight="1"/>
    <row r="61" spans="1:11" ht="33.75" customHeight="1"/>
    <row r="62" spans="1:11" ht="34.5" customHeight="1"/>
    <row r="63" spans="1:11" ht="31.5" customHeight="1"/>
    <row r="64" spans="1:11" ht="35.25" customHeight="1"/>
    <row r="65" ht="30.75" customHeight="1"/>
    <row r="66" ht="39.75" customHeight="1"/>
    <row r="67" ht="30" customHeight="1"/>
    <row r="68" ht="33" customHeight="1"/>
    <row r="69" ht="39.75" customHeight="1"/>
    <row r="70" ht="48.75" customHeight="1"/>
    <row r="71" ht="48.75" customHeight="1"/>
    <row r="72" ht="54" customHeight="1"/>
    <row r="73" ht="50.25" customHeight="1"/>
    <row r="74" ht="30.75" customHeight="1"/>
    <row r="75" ht="44.25" customHeight="1"/>
    <row r="76" ht="48" customHeight="1"/>
  </sheetData>
  <mergeCells count="58">
    <mergeCell ref="B22:C22"/>
    <mergeCell ref="B21:C21"/>
    <mergeCell ref="B19:C19"/>
    <mergeCell ref="B20:C20"/>
    <mergeCell ref="A3:E3"/>
    <mergeCell ref="A5:C6"/>
    <mergeCell ref="D7:E7"/>
    <mergeCell ref="D8:E8"/>
    <mergeCell ref="D5:E5"/>
    <mergeCell ref="D6:E6"/>
    <mergeCell ref="A7:C7"/>
    <mergeCell ref="A8:C8"/>
    <mergeCell ref="A4:E4"/>
    <mergeCell ref="B27:C27"/>
    <mergeCell ref="B42:C42"/>
    <mergeCell ref="B31:C31"/>
    <mergeCell ref="B32:C32"/>
    <mergeCell ref="A10:E10"/>
    <mergeCell ref="B13:C13"/>
    <mergeCell ref="B14:C14"/>
    <mergeCell ref="B17:C17"/>
    <mergeCell ref="B18:C18"/>
    <mergeCell ref="B25:C25"/>
    <mergeCell ref="B23:C23"/>
    <mergeCell ref="B15:C15"/>
    <mergeCell ref="B16:C16"/>
    <mergeCell ref="B24:C24"/>
    <mergeCell ref="B11:C11"/>
    <mergeCell ref="B12:C12"/>
    <mergeCell ref="B37:C37"/>
    <mergeCell ref="B38:C38"/>
    <mergeCell ref="B28:C28"/>
    <mergeCell ref="B29:C29"/>
    <mergeCell ref="B30:C30"/>
    <mergeCell ref="A58:C58"/>
    <mergeCell ref="D58:E58"/>
    <mergeCell ref="B45:C45"/>
    <mergeCell ref="B46:C46"/>
    <mergeCell ref="A49:D49"/>
    <mergeCell ref="A52:E52"/>
    <mergeCell ref="A53:D53"/>
    <mergeCell ref="B48:C48"/>
    <mergeCell ref="A9:E9"/>
    <mergeCell ref="B47:C47"/>
    <mergeCell ref="A54:D54"/>
    <mergeCell ref="A55:D55"/>
    <mergeCell ref="A57:C57"/>
    <mergeCell ref="D57:E57"/>
    <mergeCell ref="B39:C39"/>
    <mergeCell ref="B40:C40"/>
    <mergeCell ref="B41:C41"/>
    <mergeCell ref="B43:C43"/>
    <mergeCell ref="B26:C26"/>
    <mergeCell ref="B44:C44"/>
    <mergeCell ref="B33:C33"/>
    <mergeCell ref="B34:C34"/>
    <mergeCell ref="B35:C35"/>
    <mergeCell ref="B36:C36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&amp;L&amp;G</oddHeader>
  </headerFooter>
  <legacyDrawing r:id="rId2"/>
  <legacyDrawingHF r:id="rId3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FFFF00"/>
  </sheetPr>
  <dimension ref="A1:L50"/>
  <sheetViews>
    <sheetView workbookViewId="0">
      <selection activeCell="K22" sqref="K22"/>
    </sheetView>
  </sheetViews>
  <sheetFormatPr defaultRowHeight="15"/>
  <cols>
    <col min="1" max="1" width="8.85546875" customWidth="1"/>
    <col min="2" max="2" width="42.7109375" customWidth="1"/>
    <col min="3" max="3" width="7.42578125" customWidth="1"/>
    <col min="4" max="4" width="8.140625" customWidth="1"/>
    <col min="5" max="5" width="11.5703125" customWidth="1"/>
    <col min="6" max="6" width="13.85546875" bestFit="1" customWidth="1"/>
    <col min="7" max="7" width="16.42578125" customWidth="1"/>
    <col min="8" max="8" width="13.85546875" bestFit="1" customWidth="1"/>
    <col min="9" max="9" width="10.5703125" bestFit="1" customWidth="1"/>
    <col min="10" max="10" width="13.5703125" bestFit="1" customWidth="1"/>
  </cols>
  <sheetData>
    <row r="1" spans="1:12" ht="37.5" customHeight="1">
      <c r="A1" s="230" t="s">
        <v>151</v>
      </c>
      <c r="B1" s="230"/>
      <c r="C1" s="230"/>
      <c r="D1" s="230"/>
      <c r="E1" s="230"/>
      <c r="F1" s="230"/>
      <c r="G1" s="230"/>
      <c r="H1" s="230"/>
      <c r="I1" s="230"/>
      <c r="J1" s="230"/>
      <c r="K1" s="13"/>
      <c r="L1" s="6"/>
    </row>
    <row r="2" spans="1:12">
      <c r="A2" s="216" t="s">
        <v>152</v>
      </c>
      <c r="B2" s="216"/>
      <c r="C2" s="216"/>
      <c r="D2" s="216"/>
      <c r="E2" s="216"/>
      <c r="F2" s="216"/>
      <c r="G2" s="216"/>
      <c r="H2" s="216"/>
      <c r="I2" s="216"/>
      <c r="J2" s="216"/>
      <c r="K2" s="13"/>
    </row>
    <row r="3" spans="1:12" ht="25.5">
      <c r="A3" s="26" t="s">
        <v>153</v>
      </c>
      <c r="B3" s="217" t="s">
        <v>154</v>
      </c>
      <c r="C3" s="218"/>
      <c r="D3" s="218"/>
      <c r="E3" s="218"/>
      <c r="F3" s="218"/>
      <c r="G3" s="218"/>
      <c r="H3" s="218"/>
      <c r="I3" s="218"/>
      <c r="J3" s="219"/>
      <c r="K3" s="13"/>
    </row>
    <row r="4" spans="1:12">
      <c r="A4" s="220" t="s">
        <v>220</v>
      </c>
      <c r="B4" s="220"/>
      <c r="C4" s="220"/>
      <c r="D4" s="214" t="s">
        <v>156</v>
      </c>
      <c r="E4" s="214"/>
      <c r="F4" s="214"/>
      <c r="G4" s="214"/>
      <c r="H4" s="214" t="s">
        <v>226</v>
      </c>
      <c r="I4" s="214"/>
      <c r="J4" s="214"/>
      <c r="K4" s="13"/>
    </row>
    <row r="5" spans="1:12" ht="25.5">
      <c r="A5" s="41" t="s">
        <v>158</v>
      </c>
      <c r="B5" s="222" t="s">
        <v>159</v>
      </c>
      <c r="C5" s="222"/>
      <c r="D5" s="223" t="s">
        <v>160</v>
      </c>
      <c r="E5" s="223"/>
      <c r="F5" s="41" t="s">
        <v>161</v>
      </c>
      <c r="G5" s="41" t="s">
        <v>162</v>
      </c>
      <c r="H5" s="25" t="s">
        <v>163</v>
      </c>
      <c r="I5" s="223" t="s">
        <v>164</v>
      </c>
      <c r="J5" s="223"/>
      <c r="K5" s="13"/>
    </row>
    <row r="6" spans="1:12">
      <c r="A6" s="18">
        <v>1</v>
      </c>
      <c r="B6" s="227" t="s">
        <v>231</v>
      </c>
      <c r="C6" s="228"/>
      <c r="D6" s="221" t="s">
        <v>208</v>
      </c>
      <c r="E6" s="221"/>
      <c r="F6" s="18" t="s">
        <v>232</v>
      </c>
      <c r="G6" s="18" t="s">
        <v>210</v>
      </c>
      <c r="H6" s="18"/>
      <c r="I6" s="221"/>
      <c r="J6" s="221"/>
      <c r="K6" s="13"/>
    </row>
    <row r="7" spans="1:12">
      <c r="A7" s="18">
        <v>2</v>
      </c>
      <c r="B7" s="227" t="s">
        <v>233</v>
      </c>
      <c r="C7" s="228"/>
      <c r="D7" s="221" t="s">
        <v>204</v>
      </c>
      <c r="E7" s="221"/>
      <c r="F7" s="18" t="s">
        <v>205</v>
      </c>
      <c r="G7" s="18" t="s">
        <v>206</v>
      </c>
      <c r="H7" s="18"/>
      <c r="I7" s="221"/>
      <c r="J7" s="221"/>
      <c r="K7" s="13"/>
    </row>
    <row r="8" spans="1:12">
      <c r="A8" s="18">
        <v>3</v>
      </c>
      <c r="B8" s="227" t="s">
        <v>222</v>
      </c>
      <c r="C8" s="228"/>
      <c r="D8" s="221" t="s">
        <v>212</v>
      </c>
      <c r="E8" s="221"/>
      <c r="F8" s="18" t="s">
        <v>223</v>
      </c>
      <c r="G8" s="18" t="s">
        <v>224</v>
      </c>
      <c r="H8" s="18"/>
      <c r="I8" s="221"/>
      <c r="J8" s="221"/>
      <c r="K8" s="13"/>
    </row>
    <row r="9" spans="1:12">
      <c r="A9" s="13"/>
      <c r="B9" s="14"/>
      <c r="C9" s="14"/>
      <c r="D9" s="14"/>
      <c r="E9" s="14"/>
      <c r="F9" s="15"/>
      <c r="G9" s="15"/>
      <c r="H9" s="15"/>
      <c r="I9" s="16"/>
      <c r="J9" s="40"/>
      <c r="K9" s="13"/>
    </row>
    <row r="10" spans="1:12">
      <c r="A10" s="223" t="s">
        <v>177</v>
      </c>
      <c r="B10" s="223" t="s">
        <v>178</v>
      </c>
      <c r="C10" s="222" t="s">
        <v>179</v>
      </c>
      <c r="D10" s="223" t="s">
        <v>180</v>
      </c>
      <c r="E10" s="223" t="s">
        <v>234</v>
      </c>
      <c r="F10" s="223"/>
      <c r="G10" s="223" t="s">
        <v>235</v>
      </c>
      <c r="H10" s="223"/>
      <c r="I10" s="223" t="s">
        <v>225</v>
      </c>
      <c r="J10" s="223"/>
      <c r="K10" s="13"/>
    </row>
    <row r="11" spans="1:12" ht="25.5">
      <c r="A11" s="223"/>
      <c r="B11" s="223"/>
      <c r="C11" s="222"/>
      <c r="D11" s="229"/>
      <c r="E11" s="25" t="s">
        <v>182</v>
      </c>
      <c r="F11" s="25" t="s">
        <v>183</v>
      </c>
      <c r="G11" s="49" t="s">
        <v>182</v>
      </c>
      <c r="H11" s="49" t="s">
        <v>183</v>
      </c>
      <c r="I11" s="25" t="s">
        <v>182</v>
      </c>
      <c r="J11" s="25" t="s">
        <v>183</v>
      </c>
      <c r="K11" s="13"/>
    </row>
    <row r="12" spans="1:12">
      <c r="A12" s="17" t="s">
        <v>184</v>
      </c>
      <c r="B12" s="24" t="s">
        <v>218</v>
      </c>
      <c r="C12" s="17" t="s">
        <v>189</v>
      </c>
      <c r="D12" s="17">
        <v>18</v>
      </c>
      <c r="E12" s="47">
        <v>75</v>
      </c>
      <c r="F12" s="48">
        <f>E12*D12</f>
        <v>1350</v>
      </c>
      <c r="G12" s="47">
        <v>73</v>
      </c>
      <c r="H12" s="45">
        <f>G12*D12</f>
        <v>1314</v>
      </c>
      <c r="I12" s="19">
        <v>73</v>
      </c>
      <c r="J12" s="45">
        <f>I12*D12</f>
        <v>1314</v>
      </c>
      <c r="K12" s="13"/>
    </row>
    <row r="13" spans="1:12">
      <c r="A13" s="226" t="s">
        <v>193</v>
      </c>
      <c r="B13" s="226"/>
      <c r="C13" s="226"/>
      <c r="D13" s="226"/>
      <c r="E13" s="46"/>
      <c r="F13" s="46">
        <f>SUM(F12:F12)</f>
        <v>1350</v>
      </c>
      <c r="G13" s="50"/>
      <c r="H13" s="51">
        <f>SUM(H12:H12)</f>
        <v>1314</v>
      </c>
      <c r="I13" s="44"/>
      <c r="J13" s="52">
        <f>SUM(J12:J12)</f>
        <v>1314</v>
      </c>
      <c r="K13" s="13"/>
      <c r="L13" s="29"/>
    </row>
    <row r="14" spans="1:12">
      <c r="A14" s="233"/>
      <c r="B14" s="233"/>
      <c r="C14" s="234"/>
      <c r="D14" s="234"/>
      <c r="E14" s="234"/>
      <c r="F14" s="234"/>
      <c r="G14" s="234"/>
      <c r="H14" s="234"/>
      <c r="I14" s="234"/>
      <c r="J14" s="13"/>
      <c r="K14" s="13"/>
    </row>
    <row r="15" spans="1:12">
      <c r="A15" s="225" t="s">
        <v>194</v>
      </c>
      <c r="B15" s="225"/>
      <c r="C15" s="225"/>
      <c r="D15" s="225"/>
      <c r="E15" s="225"/>
      <c r="F15" s="225"/>
      <c r="G15" s="225"/>
      <c r="H15" s="225"/>
      <c r="I15" s="225"/>
      <c r="J15" s="225"/>
      <c r="K15" s="13"/>
    </row>
    <row r="16" spans="1:12">
      <c r="A16" s="226" t="s">
        <v>195</v>
      </c>
      <c r="B16" s="226"/>
      <c r="C16" s="226"/>
      <c r="D16" s="226"/>
      <c r="E16" s="226"/>
      <c r="F16" s="226" t="s">
        <v>196</v>
      </c>
      <c r="G16" s="226"/>
      <c r="H16" s="226"/>
      <c r="I16" s="226"/>
      <c r="J16" s="226"/>
      <c r="K16" s="13"/>
    </row>
    <row r="17" spans="1:12">
      <c r="A17" s="214" t="s">
        <v>219</v>
      </c>
      <c r="B17" s="214"/>
      <c r="C17" s="214"/>
      <c r="D17" s="214"/>
      <c r="E17" s="214"/>
      <c r="F17" s="232">
        <v>1314</v>
      </c>
      <c r="G17" s="216"/>
      <c r="H17" s="216"/>
      <c r="I17" s="216"/>
      <c r="J17" s="216"/>
      <c r="K17" s="13"/>
    </row>
    <row r="18" spans="1:12">
      <c r="A18" s="214" t="s">
        <v>222</v>
      </c>
      <c r="B18" s="214"/>
      <c r="C18" s="214"/>
      <c r="D18" s="214"/>
      <c r="E18" s="214"/>
      <c r="F18" s="232">
        <v>1314</v>
      </c>
      <c r="G18" s="216"/>
      <c r="H18" s="216"/>
      <c r="I18" s="216"/>
      <c r="J18" s="216"/>
      <c r="K18" s="13"/>
    </row>
    <row r="19" spans="1:12">
      <c r="A19" s="102"/>
      <c r="B19" s="102"/>
      <c r="C19" s="102"/>
      <c r="D19" s="102"/>
      <c r="E19" s="102"/>
      <c r="F19" s="102"/>
      <c r="G19" s="102"/>
      <c r="H19" s="102"/>
      <c r="I19" s="102"/>
      <c r="J19" s="102"/>
      <c r="K19" s="13"/>
    </row>
    <row r="20" spans="1:12">
      <c r="A20" s="214" t="s">
        <v>197</v>
      </c>
      <c r="B20" s="214"/>
      <c r="C20" s="214"/>
      <c r="D20" s="214"/>
      <c r="E20" s="214"/>
      <c r="F20" s="214"/>
      <c r="G20" s="214"/>
      <c r="H20" s="214"/>
      <c r="I20" s="214"/>
      <c r="J20" s="214"/>
      <c r="K20" s="13"/>
    </row>
    <row r="21" spans="1:12" ht="33" customHeight="1">
      <c r="A21" s="169" t="s">
        <v>198</v>
      </c>
      <c r="B21" s="169"/>
      <c r="C21" s="169"/>
      <c r="D21" s="169"/>
      <c r="E21" s="169"/>
      <c r="F21" s="169" t="s">
        <v>199</v>
      </c>
      <c r="G21" s="169"/>
      <c r="H21" s="169"/>
      <c r="I21" s="169"/>
      <c r="J21" s="169"/>
      <c r="K21" s="6"/>
    </row>
    <row r="22" spans="1:12" ht="33.75" customHeight="1">
      <c r="A22" s="231" t="s">
        <v>24</v>
      </c>
      <c r="B22" s="231"/>
      <c r="C22" s="231"/>
      <c r="D22" s="231"/>
      <c r="E22" s="231"/>
      <c r="F22" s="231" t="s">
        <v>24</v>
      </c>
      <c r="G22" s="231"/>
      <c r="H22" s="231"/>
      <c r="I22" s="231"/>
      <c r="J22" s="231"/>
      <c r="K22" s="6"/>
    </row>
    <row r="23" spans="1:12" ht="33.75" customHeight="1">
      <c r="A23" s="55"/>
      <c r="B23" t="s">
        <v>236</v>
      </c>
      <c r="K23" s="13"/>
    </row>
    <row r="24" spans="1:12">
      <c r="B24" t="s">
        <v>237</v>
      </c>
      <c r="K24" s="13"/>
    </row>
    <row r="25" spans="1:12">
      <c r="K25" s="13"/>
    </row>
    <row r="26" spans="1:12" ht="28.5" customHeight="1">
      <c r="K26" s="13"/>
    </row>
    <row r="27" spans="1:12">
      <c r="K27" s="13"/>
    </row>
    <row r="28" spans="1:12">
      <c r="B28" s="43"/>
      <c r="C28" s="43"/>
      <c r="D28" s="43"/>
      <c r="E28" s="43"/>
      <c r="F28" s="43"/>
      <c r="G28" s="43"/>
      <c r="H28" s="43"/>
      <c r="K28" s="6"/>
    </row>
    <row r="29" spans="1:12">
      <c r="B29" s="43"/>
      <c r="C29" s="43"/>
      <c r="D29" s="43"/>
      <c r="E29" s="43"/>
      <c r="F29" s="43"/>
      <c r="G29" s="43"/>
      <c r="H29" s="43"/>
      <c r="K29" s="6"/>
      <c r="L29" s="6"/>
    </row>
    <row r="30" spans="1:12">
      <c r="B30" s="43"/>
      <c r="C30" s="43"/>
      <c r="D30" s="43"/>
      <c r="E30" s="43"/>
      <c r="F30" s="43"/>
      <c r="G30" s="43"/>
      <c r="H30" s="43"/>
      <c r="K30" s="6"/>
      <c r="L30" s="6"/>
    </row>
    <row r="31" spans="1:12">
      <c r="K31" s="6"/>
      <c r="L31" s="6"/>
    </row>
    <row r="32" spans="1:12">
      <c r="K32" s="6"/>
      <c r="L32" s="6"/>
    </row>
    <row r="33" spans="11:12">
      <c r="K33" s="6"/>
      <c r="L33" s="6"/>
    </row>
    <row r="34" spans="11:12">
      <c r="K34" s="6"/>
      <c r="L34" s="6"/>
    </row>
    <row r="35" spans="11:12">
      <c r="K35" s="6"/>
      <c r="L35" s="6"/>
    </row>
    <row r="36" spans="11:12">
      <c r="K36" s="6"/>
      <c r="L36" s="6"/>
    </row>
    <row r="37" spans="11:12">
      <c r="K37" s="6"/>
      <c r="L37" s="6"/>
    </row>
    <row r="38" spans="11:12">
      <c r="K38" s="6"/>
      <c r="L38" s="6"/>
    </row>
    <row r="39" spans="11:12">
      <c r="K39" s="6"/>
      <c r="L39" s="6"/>
    </row>
    <row r="40" spans="11:12">
      <c r="K40" s="6"/>
      <c r="L40" s="6"/>
    </row>
    <row r="41" spans="11:12">
      <c r="K41" s="6"/>
      <c r="L41" s="6"/>
    </row>
    <row r="42" spans="11:12">
      <c r="K42" s="6"/>
      <c r="L42" s="6"/>
    </row>
    <row r="43" spans="11:12">
      <c r="K43" s="6"/>
      <c r="L43" s="6"/>
    </row>
    <row r="44" spans="11:12">
      <c r="K44" s="6"/>
      <c r="L44" s="6"/>
    </row>
    <row r="45" spans="11:12">
      <c r="K45" s="6"/>
      <c r="L45" s="6"/>
    </row>
    <row r="46" spans="11:12">
      <c r="K46" s="6"/>
      <c r="L46" s="6"/>
    </row>
    <row r="47" spans="11:12">
      <c r="K47" s="6"/>
      <c r="L47" s="6"/>
    </row>
    <row r="48" spans="11:12">
      <c r="K48" s="6"/>
      <c r="L48" s="6"/>
    </row>
    <row r="49" spans="11:12">
      <c r="K49" s="6"/>
      <c r="L49" s="6"/>
    </row>
    <row r="50" spans="11:12">
      <c r="K50" s="6"/>
      <c r="L50" s="6"/>
    </row>
  </sheetData>
  <mergeCells count="40">
    <mergeCell ref="A22:E22"/>
    <mergeCell ref="F22:J22"/>
    <mergeCell ref="A17:E17"/>
    <mergeCell ref="F17:J17"/>
    <mergeCell ref="A18:E18"/>
    <mergeCell ref="A21:E21"/>
    <mergeCell ref="F21:J21"/>
    <mergeCell ref="A10:A11"/>
    <mergeCell ref="B10:B11"/>
    <mergeCell ref="C10:C11"/>
    <mergeCell ref="F18:J18"/>
    <mergeCell ref="A20:J20"/>
    <mergeCell ref="A13:D13"/>
    <mergeCell ref="A14:B14"/>
    <mergeCell ref="C14:I14"/>
    <mergeCell ref="A15:J15"/>
    <mergeCell ref="A16:E16"/>
    <mergeCell ref="F16:J16"/>
    <mergeCell ref="I7:J7"/>
    <mergeCell ref="B8:C8"/>
    <mergeCell ref="D8:E8"/>
    <mergeCell ref="I8:J8"/>
    <mergeCell ref="I10:J10"/>
    <mergeCell ref="D10:D11"/>
    <mergeCell ref="E10:F10"/>
    <mergeCell ref="G10:H10"/>
    <mergeCell ref="B7:C7"/>
    <mergeCell ref="D7:E7"/>
    <mergeCell ref="B5:C5"/>
    <mergeCell ref="D5:E5"/>
    <mergeCell ref="I5:J5"/>
    <mergeCell ref="B6:C6"/>
    <mergeCell ref="D6:E6"/>
    <mergeCell ref="I6:J6"/>
    <mergeCell ref="A1:J1"/>
    <mergeCell ref="A2:J2"/>
    <mergeCell ref="B3:J3"/>
    <mergeCell ref="A4:C4"/>
    <mergeCell ref="D4:G4"/>
    <mergeCell ref="H4:J4"/>
  </mergeCells>
  <pageMargins left="0.511811024" right="0.511811024" top="0.78740157499999996" bottom="0.78740157499999996" header="0.31496062000000002" footer="0.31496062000000002"/>
  <legacy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FFFF00"/>
  </sheetPr>
  <dimension ref="A1:L52"/>
  <sheetViews>
    <sheetView topLeftCell="A7" workbookViewId="0">
      <selection activeCell="K27" sqref="K27"/>
    </sheetView>
  </sheetViews>
  <sheetFormatPr defaultRowHeight="15"/>
  <cols>
    <col min="1" max="1" width="8.85546875" customWidth="1"/>
    <col min="2" max="2" width="42.7109375" customWidth="1"/>
    <col min="3" max="3" width="7.42578125" customWidth="1"/>
    <col min="4" max="4" width="8.140625" customWidth="1"/>
    <col min="5" max="5" width="11.5703125" customWidth="1"/>
    <col min="6" max="6" width="12" customWidth="1"/>
    <col min="7" max="7" width="16.42578125" customWidth="1"/>
    <col min="8" max="8" width="12" customWidth="1"/>
    <col min="9" max="9" width="10.5703125" bestFit="1" customWidth="1"/>
    <col min="10" max="10" width="12" bestFit="1" customWidth="1"/>
  </cols>
  <sheetData>
    <row r="1" spans="1:12" ht="37.5" customHeight="1">
      <c r="A1" s="230" t="s">
        <v>151</v>
      </c>
      <c r="B1" s="230"/>
      <c r="C1" s="230"/>
      <c r="D1" s="230"/>
      <c r="E1" s="230"/>
      <c r="F1" s="230"/>
      <c r="G1" s="230"/>
      <c r="H1" s="230"/>
      <c r="I1" s="230"/>
      <c r="J1" s="230"/>
      <c r="K1" s="13"/>
      <c r="L1" s="6"/>
    </row>
    <row r="2" spans="1:12">
      <c r="A2" s="216" t="s">
        <v>152</v>
      </c>
      <c r="B2" s="216"/>
      <c r="C2" s="216"/>
      <c r="D2" s="216"/>
      <c r="E2" s="216"/>
      <c r="F2" s="216"/>
      <c r="G2" s="216"/>
      <c r="H2" s="216"/>
      <c r="I2" s="216"/>
      <c r="J2" s="216"/>
      <c r="K2" s="13"/>
    </row>
    <row r="3" spans="1:12" ht="25.5">
      <c r="A3" s="26" t="s">
        <v>153</v>
      </c>
      <c r="B3" s="217" t="s">
        <v>154</v>
      </c>
      <c r="C3" s="218"/>
      <c r="D3" s="218"/>
      <c r="E3" s="218"/>
      <c r="F3" s="218"/>
      <c r="G3" s="218"/>
      <c r="H3" s="218"/>
      <c r="I3" s="218"/>
      <c r="J3" s="219"/>
      <c r="K3" s="13"/>
    </row>
    <row r="4" spans="1:12">
      <c r="A4" s="220">
        <v>43207</v>
      </c>
      <c r="B4" s="220"/>
      <c r="C4" s="220"/>
      <c r="D4" s="214" t="s">
        <v>156</v>
      </c>
      <c r="E4" s="214"/>
      <c r="F4" s="214"/>
      <c r="G4" s="214"/>
      <c r="H4" s="214" t="s">
        <v>157</v>
      </c>
      <c r="I4" s="214"/>
      <c r="J4" s="214"/>
      <c r="K4" s="13"/>
    </row>
    <row r="5" spans="1:12" ht="38.25">
      <c r="A5" s="41" t="s">
        <v>158</v>
      </c>
      <c r="B5" s="222" t="s">
        <v>159</v>
      </c>
      <c r="C5" s="222"/>
      <c r="D5" s="223" t="s">
        <v>160</v>
      </c>
      <c r="E5" s="223"/>
      <c r="F5" s="41" t="s">
        <v>161</v>
      </c>
      <c r="G5" s="41" t="s">
        <v>162</v>
      </c>
      <c r="H5" s="25" t="s">
        <v>163</v>
      </c>
      <c r="I5" s="223" t="s">
        <v>164</v>
      </c>
      <c r="J5" s="223"/>
      <c r="K5" s="13"/>
    </row>
    <row r="6" spans="1:12">
      <c r="A6" s="18">
        <v>1</v>
      </c>
      <c r="B6" s="227" t="s">
        <v>165</v>
      </c>
      <c r="C6" s="228"/>
      <c r="D6" s="221" t="s">
        <v>166</v>
      </c>
      <c r="E6" s="221"/>
      <c r="F6" s="18" t="s">
        <v>167</v>
      </c>
      <c r="G6" s="18" t="s">
        <v>168</v>
      </c>
      <c r="H6" s="18"/>
      <c r="I6" s="221"/>
      <c r="J6" s="221"/>
      <c r="K6" s="13"/>
    </row>
    <row r="7" spans="1:12">
      <c r="A7" s="18">
        <v>2</v>
      </c>
      <c r="B7" s="227" t="s">
        <v>169</v>
      </c>
      <c r="C7" s="228"/>
      <c r="D7" s="221" t="s">
        <v>170</v>
      </c>
      <c r="E7" s="221"/>
      <c r="F7" s="18" t="s">
        <v>171</v>
      </c>
      <c r="G7" s="18" t="s">
        <v>172</v>
      </c>
      <c r="H7" s="18"/>
      <c r="I7" s="221"/>
      <c r="J7" s="221"/>
      <c r="K7" s="13"/>
    </row>
    <row r="8" spans="1:12">
      <c r="A8" s="18">
        <v>3</v>
      </c>
      <c r="B8" s="227" t="s">
        <v>173</v>
      </c>
      <c r="C8" s="228"/>
      <c r="D8" s="221" t="s">
        <v>174</v>
      </c>
      <c r="E8" s="221"/>
      <c r="F8" s="18" t="s">
        <v>175</v>
      </c>
      <c r="G8" s="18" t="s">
        <v>176</v>
      </c>
      <c r="H8" s="18"/>
      <c r="I8" s="221"/>
      <c r="J8" s="221"/>
      <c r="K8" s="13"/>
    </row>
    <row r="9" spans="1:12">
      <c r="A9" s="13"/>
      <c r="B9" s="14"/>
      <c r="C9" s="14"/>
      <c r="D9" s="14"/>
      <c r="E9" s="14"/>
      <c r="F9" s="15"/>
      <c r="G9" s="15"/>
      <c r="H9" s="15"/>
      <c r="I9" s="16"/>
      <c r="J9" s="40"/>
      <c r="K9" s="13"/>
    </row>
    <row r="10" spans="1:12">
      <c r="A10" s="223" t="s">
        <v>177</v>
      </c>
      <c r="B10" s="223" t="s">
        <v>178</v>
      </c>
      <c r="C10" s="222" t="s">
        <v>179</v>
      </c>
      <c r="D10" s="223" t="s">
        <v>180</v>
      </c>
      <c r="E10" s="223" t="s">
        <v>181</v>
      </c>
      <c r="F10" s="223"/>
      <c r="G10" s="223" t="s">
        <v>169</v>
      </c>
      <c r="H10" s="223"/>
      <c r="I10" s="223" t="s">
        <v>173</v>
      </c>
      <c r="J10" s="223"/>
      <c r="K10" s="13"/>
    </row>
    <row r="11" spans="1:12" ht="25.5">
      <c r="A11" s="223"/>
      <c r="B11" s="223"/>
      <c r="C11" s="222"/>
      <c r="D11" s="229"/>
      <c r="E11" s="25" t="s">
        <v>182</v>
      </c>
      <c r="F11" s="25" t="s">
        <v>183</v>
      </c>
      <c r="G11" s="49" t="s">
        <v>182</v>
      </c>
      <c r="H11" s="49" t="s">
        <v>183</v>
      </c>
      <c r="I11" s="25" t="s">
        <v>182</v>
      </c>
      <c r="J11" s="25" t="s">
        <v>183</v>
      </c>
      <c r="K11" s="13"/>
    </row>
    <row r="12" spans="1:12">
      <c r="A12" s="17" t="s">
        <v>184</v>
      </c>
      <c r="B12" s="24" t="s">
        <v>185</v>
      </c>
      <c r="C12" s="17" t="s">
        <v>186</v>
      </c>
      <c r="D12" s="17" t="s">
        <v>189</v>
      </c>
      <c r="E12" s="47">
        <v>0.25</v>
      </c>
      <c r="F12" s="48">
        <v>25</v>
      </c>
      <c r="G12" s="47">
        <v>0.24</v>
      </c>
      <c r="H12" s="45">
        <v>24.71</v>
      </c>
      <c r="I12" s="19">
        <v>0</v>
      </c>
      <c r="J12" s="45">
        <v>0</v>
      </c>
      <c r="K12" s="13"/>
    </row>
    <row r="13" spans="1:12">
      <c r="A13" s="17" t="s">
        <v>187</v>
      </c>
      <c r="B13" s="24" t="s">
        <v>191</v>
      </c>
      <c r="C13" s="17" t="s">
        <v>192</v>
      </c>
      <c r="D13" s="17" t="s">
        <v>192</v>
      </c>
      <c r="E13" s="47">
        <v>14.85</v>
      </c>
      <c r="F13" s="48">
        <v>14.85</v>
      </c>
      <c r="G13" s="47">
        <v>14.5</v>
      </c>
      <c r="H13" s="45">
        <v>14.5</v>
      </c>
      <c r="I13" s="19">
        <v>15.5</v>
      </c>
      <c r="J13" s="45">
        <v>15.5</v>
      </c>
      <c r="K13" s="13"/>
    </row>
    <row r="14" spans="1:12">
      <c r="A14" s="17" t="s">
        <v>190</v>
      </c>
      <c r="B14" s="24" t="s">
        <v>238</v>
      </c>
      <c r="C14" s="17" t="s">
        <v>189</v>
      </c>
      <c r="D14" s="17" t="s">
        <v>189</v>
      </c>
      <c r="E14" s="47">
        <v>0</v>
      </c>
      <c r="F14" s="48">
        <v>0</v>
      </c>
      <c r="G14" s="47">
        <v>33.93</v>
      </c>
      <c r="H14" s="45">
        <v>33.93</v>
      </c>
      <c r="I14" s="19">
        <v>0</v>
      </c>
      <c r="J14" s="45">
        <v>0</v>
      </c>
      <c r="K14" s="13"/>
    </row>
    <row r="15" spans="1:12">
      <c r="A15" s="17">
        <v>4</v>
      </c>
      <c r="B15" s="24" t="s">
        <v>239</v>
      </c>
      <c r="C15" s="17" t="s">
        <v>189</v>
      </c>
      <c r="D15" s="17" t="s">
        <v>189</v>
      </c>
      <c r="E15" s="47">
        <v>0.7</v>
      </c>
      <c r="F15" s="48">
        <v>14.85</v>
      </c>
      <c r="G15" s="47">
        <v>0.62</v>
      </c>
      <c r="H15" s="45">
        <v>31.04</v>
      </c>
      <c r="I15" s="19">
        <v>0.59</v>
      </c>
      <c r="J15" s="45">
        <v>29.5</v>
      </c>
      <c r="K15" s="13"/>
    </row>
    <row r="16" spans="1:12">
      <c r="A16" s="226" t="s">
        <v>193</v>
      </c>
      <c r="B16" s="226"/>
      <c r="C16" s="226"/>
      <c r="D16" s="226"/>
      <c r="E16" s="46">
        <f t="shared" ref="E16:J16" si="0">SUM(E12:E15)</f>
        <v>15.799999999999999</v>
      </c>
      <c r="F16" s="46">
        <f t="shared" si="0"/>
        <v>54.7</v>
      </c>
      <c r="G16" s="50">
        <f t="shared" si="0"/>
        <v>49.29</v>
      </c>
      <c r="H16" s="51">
        <f t="shared" si="0"/>
        <v>104.18</v>
      </c>
      <c r="I16" s="44">
        <f t="shared" si="0"/>
        <v>16.09</v>
      </c>
      <c r="J16" s="52">
        <f t="shared" si="0"/>
        <v>45</v>
      </c>
      <c r="K16" s="13"/>
      <c r="L16" s="29"/>
    </row>
    <row r="17" spans="1:12">
      <c r="A17" s="233"/>
      <c r="B17" s="233"/>
      <c r="C17" s="234"/>
      <c r="D17" s="234"/>
      <c r="E17" s="234"/>
      <c r="F17" s="234"/>
      <c r="G17" s="234"/>
      <c r="H17" s="234"/>
      <c r="I17" s="234"/>
      <c r="J17" s="13"/>
      <c r="K17" s="13"/>
    </row>
    <row r="18" spans="1:12">
      <c r="A18" s="225" t="s">
        <v>194</v>
      </c>
      <c r="B18" s="225"/>
      <c r="C18" s="225"/>
      <c r="D18" s="225"/>
      <c r="E18" s="225"/>
      <c r="F18" s="225"/>
      <c r="G18" s="225"/>
      <c r="H18" s="225"/>
      <c r="I18" s="225"/>
      <c r="J18" s="225"/>
      <c r="K18" s="13"/>
    </row>
    <row r="19" spans="1:12">
      <c r="A19" s="226" t="s">
        <v>195</v>
      </c>
      <c r="B19" s="226"/>
      <c r="C19" s="226"/>
      <c r="D19" s="226"/>
      <c r="E19" s="226"/>
      <c r="F19" s="226" t="s">
        <v>196</v>
      </c>
      <c r="G19" s="226"/>
      <c r="H19" s="226"/>
      <c r="I19" s="226"/>
      <c r="J19" s="226"/>
      <c r="K19" s="13"/>
    </row>
    <row r="20" spans="1:12">
      <c r="A20" s="214" t="s">
        <v>169</v>
      </c>
      <c r="B20" s="214"/>
      <c r="C20" s="214"/>
      <c r="D20" s="214"/>
      <c r="E20" s="214"/>
      <c r="F20" s="232">
        <v>104.18</v>
      </c>
      <c r="G20" s="216"/>
      <c r="H20" s="216"/>
      <c r="I20" s="216"/>
      <c r="J20" s="216"/>
      <c r="K20" s="13"/>
    </row>
    <row r="21" spans="1:12">
      <c r="A21" s="215"/>
      <c r="B21" s="215"/>
      <c r="C21" s="215"/>
      <c r="D21" s="215"/>
      <c r="E21" s="215"/>
      <c r="F21" s="215"/>
      <c r="G21" s="215"/>
      <c r="H21" s="215"/>
      <c r="I21" s="215"/>
      <c r="J21" s="215"/>
      <c r="K21" s="13"/>
    </row>
    <row r="22" spans="1:12">
      <c r="A22" s="214" t="s">
        <v>197</v>
      </c>
      <c r="B22" s="214"/>
      <c r="C22" s="214"/>
      <c r="D22" s="214"/>
      <c r="E22" s="214"/>
      <c r="F22" s="214"/>
      <c r="G22" s="214"/>
      <c r="H22" s="214"/>
      <c r="I22" s="214"/>
      <c r="J22" s="214"/>
      <c r="K22" s="13"/>
    </row>
    <row r="23" spans="1:12" ht="33" customHeight="1">
      <c r="A23" s="169" t="s">
        <v>198</v>
      </c>
      <c r="B23" s="169"/>
      <c r="C23" s="169"/>
      <c r="D23" s="169"/>
      <c r="E23" s="169"/>
      <c r="F23" s="169" t="s">
        <v>199</v>
      </c>
      <c r="G23" s="169"/>
      <c r="H23" s="169"/>
      <c r="I23" s="169"/>
      <c r="J23" s="169"/>
      <c r="K23" s="6"/>
    </row>
    <row r="24" spans="1:12" ht="33.75" customHeight="1">
      <c r="A24" s="231" t="s">
        <v>24</v>
      </c>
      <c r="B24" s="231"/>
      <c r="C24" s="231"/>
      <c r="D24" s="231"/>
      <c r="E24" s="231"/>
      <c r="F24" s="231" t="s">
        <v>24</v>
      </c>
      <c r="G24" s="231"/>
      <c r="H24" s="231"/>
      <c r="I24" s="231"/>
      <c r="J24" s="231"/>
      <c r="K24" s="6"/>
    </row>
    <row r="25" spans="1:12" ht="33.75" customHeight="1">
      <c r="A25" s="55"/>
      <c r="B25" s="55"/>
      <c r="C25" s="55"/>
      <c r="D25" s="55"/>
      <c r="E25" s="55"/>
      <c r="F25" s="55"/>
      <c r="G25" s="55"/>
      <c r="H25" s="55"/>
      <c r="I25" s="55"/>
      <c r="J25" s="55"/>
      <c r="K25" s="6"/>
    </row>
    <row r="26" spans="1:12">
      <c r="K26" s="13"/>
    </row>
    <row r="27" spans="1:12">
      <c r="A27" s="224" t="s">
        <v>240</v>
      </c>
      <c r="B27" s="224"/>
      <c r="C27" s="224"/>
      <c r="D27" s="224"/>
      <c r="E27" s="224"/>
      <c r="F27" s="224"/>
      <c r="G27" s="224"/>
      <c r="H27" s="224"/>
      <c r="I27" s="224"/>
      <c r="J27" s="224"/>
      <c r="K27" s="13"/>
    </row>
    <row r="28" spans="1:12" ht="28.5" customHeight="1">
      <c r="A28" s="224"/>
      <c r="B28" s="224"/>
      <c r="C28" s="224"/>
      <c r="D28" s="224"/>
      <c r="E28" s="224"/>
      <c r="F28" s="224"/>
      <c r="G28" s="224"/>
      <c r="H28" s="224"/>
      <c r="I28" s="224"/>
      <c r="J28" s="224"/>
      <c r="K28" s="13"/>
    </row>
    <row r="29" spans="1:12">
      <c r="K29" s="13"/>
    </row>
    <row r="30" spans="1:12">
      <c r="B30" s="43"/>
      <c r="C30" s="43"/>
      <c r="D30" s="43"/>
      <c r="E30" s="43"/>
      <c r="F30" s="43"/>
      <c r="G30" s="43"/>
      <c r="H30" s="43"/>
      <c r="K30" s="6"/>
    </row>
    <row r="31" spans="1:12">
      <c r="B31" s="43"/>
      <c r="C31" s="43"/>
      <c r="D31" s="43"/>
      <c r="E31" s="43"/>
      <c r="F31" s="43"/>
      <c r="G31" s="43"/>
      <c r="H31" s="43"/>
      <c r="K31" s="6"/>
      <c r="L31" s="6"/>
    </row>
    <row r="32" spans="1:12">
      <c r="B32" s="43"/>
      <c r="C32" s="43"/>
      <c r="D32" s="43"/>
      <c r="E32" s="43"/>
      <c r="F32" s="43"/>
      <c r="G32" s="43"/>
      <c r="H32" s="43"/>
      <c r="K32" s="6"/>
      <c r="L32" s="6"/>
    </row>
    <row r="33" spans="11:12">
      <c r="K33" s="6"/>
      <c r="L33" s="6"/>
    </row>
    <row r="34" spans="11:12">
      <c r="K34" s="6"/>
      <c r="L34" s="6"/>
    </row>
    <row r="35" spans="11:12">
      <c r="K35" s="6"/>
      <c r="L35" s="6"/>
    </row>
    <row r="36" spans="11:12">
      <c r="K36" s="6"/>
      <c r="L36" s="6"/>
    </row>
    <row r="37" spans="11:12">
      <c r="K37" s="6"/>
      <c r="L37" s="6"/>
    </row>
    <row r="38" spans="11:12">
      <c r="K38" s="6"/>
      <c r="L38" s="6"/>
    </row>
    <row r="39" spans="11:12">
      <c r="K39" s="6"/>
      <c r="L39" s="6"/>
    </row>
    <row r="40" spans="11:12">
      <c r="K40" s="6"/>
      <c r="L40" s="6"/>
    </row>
    <row r="41" spans="11:12">
      <c r="K41" s="6"/>
      <c r="L41" s="6"/>
    </row>
    <row r="42" spans="11:12">
      <c r="K42" s="6"/>
      <c r="L42" s="6"/>
    </row>
    <row r="43" spans="11:12">
      <c r="K43" s="6"/>
      <c r="L43" s="6"/>
    </row>
    <row r="44" spans="11:12">
      <c r="K44" s="6"/>
      <c r="L44" s="6"/>
    </row>
    <row r="45" spans="11:12">
      <c r="K45" s="6"/>
      <c r="L45" s="6"/>
    </row>
    <row r="46" spans="11:12">
      <c r="K46" s="6"/>
      <c r="L46" s="6"/>
    </row>
    <row r="47" spans="11:12">
      <c r="K47" s="6"/>
      <c r="L47" s="6"/>
    </row>
    <row r="48" spans="11:12">
      <c r="K48" s="6"/>
      <c r="L48" s="6"/>
    </row>
    <row r="49" spans="11:12">
      <c r="K49" s="6"/>
      <c r="L49" s="6"/>
    </row>
    <row r="50" spans="11:12">
      <c r="K50" s="6"/>
      <c r="L50" s="6"/>
    </row>
    <row r="51" spans="11:12">
      <c r="K51" s="6"/>
      <c r="L51" s="6"/>
    </row>
    <row r="52" spans="11:12">
      <c r="K52" s="6"/>
      <c r="L52" s="6"/>
    </row>
  </sheetData>
  <mergeCells count="40">
    <mergeCell ref="A10:A11"/>
    <mergeCell ref="B10:B11"/>
    <mergeCell ref="C10:C11"/>
    <mergeCell ref="A24:E24"/>
    <mergeCell ref="F24:J24"/>
    <mergeCell ref="F19:J19"/>
    <mergeCell ref="D10:D11"/>
    <mergeCell ref="E10:F10"/>
    <mergeCell ref="A16:D16"/>
    <mergeCell ref="A17:B17"/>
    <mergeCell ref="C17:I17"/>
    <mergeCell ref="A18:J18"/>
    <mergeCell ref="A19:E19"/>
    <mergeCell ref="A27:J28"/>
    <mergeCell ref="A20:E20"/>
    <mergeCell ref="F20:J20"/>
    <mergeCell ref="A21:J21"/>
    <mergeCell ref="A22:J22"/>
    <mergeCell ref="A23:E23"/>
    <mergeCell ref="F23:J23"/>
    <mergeCell ref="G10:H10"/>
    <mergeCell ref="B7:C7"/>
    <mergeCell ref="D7:E7"/>
    <mergeCell ref="I7:J7"/>
    <mergeCell ref="B8:C8"/>
    <mergeCell ref="D8:E8"/>
    <mergeCell ref="I8:J8"/>
    <mergeCell ref="I10:J10"/>
    <mergeCell ref="B5:C5"/>
    <mergeCell ref="D5:E5"/>
    <mergeCell ref="I5:J5"/>
    <mergeCell ref="B6:C6"/>
    <mergeCell ref="D6:E6"/>
    <mergeCell ref="I6:J6"/>
    <mergeCell ref="A1:J1"/>
    <mergeCell ref="A2:J2"/>
    <mergeCell ref="B3:J3"/>
    <mergeCell ref="A4:C4"/>
    <mergeCell ref="D4:G4"/>
    <mergeCell ref="H4:J4"/>
  </mergeCells>
  <pageMargins left="0.511811024" right="0.511811024" top="0.78740157499999996" bottom="0.78740157499999996" header="0.31496062000000002" footer="0.31496062000000002"/>
  <legacy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rgb="FF7030A0"/>
  </sheetPr>
  <dimension ref="A1:L67"/>
  <sheetViews>
    <sheetView workbookViewId="0">
      <selection activeCell="N7" sqref="N7"/>
    </sheetView>
  </sheetViews>
  <sheetFormatPr defaultRowHeight="15"/>
  <cols>
    <col min="1" max="1" width="11.140625" style="1" bestFit="1" customWidth="1"/>
    <col min="2" max="3" width="9.140625" style="1"/>
    <col min="4" max="4" width="10" style="1" customWidth="1"/>
    <col min="5" max="5" width="14.85546875" style="1" customWidth="1"/>
    <col min="6" max="6" width="15.140625" style="1" customWidth="1"/>
    <col min="7" max="8" width="9.140625" style="1"/>
    <col min="9" max="9" width="8.85546875" style="1" customWidth="1"/>
    <col min="10" max="10" width="10.140625" style="1" customWidth="1"/>
    <col min="11" max="11" width="10.28515625" style="1" customWidth="1"/>
    <col min="12" max="12" width="13.42578125" style="1" customWidth="1"/>
    <col min="13" max="16384" width="9.140625" style="1"/>
  </cols>
  <sheetData>
    <row r="1" spans="1:12" ht="37.5" customHeight="1">
      <c r="A1" s="192" t="s">
        <v>241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</row>
    <row r="2" spans="1:12" ht="15.75">
      <c r="A2" s="190" t="s">
        <v>242</v>
      </c>
      <c r="B2" s="190"/>
      <c r="C2" s="190"/>
      <c r="D2" s="190"/>
      <c r="E2" s="190"/>
      <c r="F2" s="190"/>
      <c r="G2" s="190"/>
      <c r="H2" s="190"/>
      <c r="I2" s="190"/>
      <c r="J2" s="190"/>
      <c r="K2" s="190"/>
      <c r="L2" s="190"/>
    </row>
    <row r="3" spans="1:12">
      <c r="A3" s="243"/>
      <c r="B3" s="244"/>
      <c r="C3" s="244"/>
      <c r="D3" s="244"/>
      <c r="E3" s="244"/>
      <c r="F3" s="244"/>
      <c r="G3" s="244"/>
      <c r="H3" s="244"/>
      <c r="I3" s="244"/>
      <c r="J3" s="244"/>
      <c r="K3" s="244"/>
      <c r="L3" s="245"/>
    </row>
    <row r="4" spans="1:12" ht="15.75">
      <c r="A4" s="170" t="s">
        <v>243</v>
      </c>
      <c r="B4" s="194"/>
      <c r="C4" s="194"/>
      <c r="D4" s="194"/>
      <c r="E4" s="194"/>
      <c r="F4" s="194"/>
      <c r="G4" s="194"/>
      <c r="H4" s="194"/>
      <c r="I4" s="194"/>
      <c r="J4" s="170" t="s">
        <v>3</v>
      </c>
      <c r="K4" s="194"/>
      <c r="L4" s="194"/>
    </row>
    <row r="5" spans="1:12" ht="60">
      <c r="A5" s="12" t="s">
        <v>244</v>
      </c>
      <c r="B5" s="12" t="s">
        <v>12</v>
      </c>
      <c r="C5" s="12" t="s">
        <v>245</v>
      </c>
      <c r="D5" s="12" t="s">
        <v>246</v>
      </c>
      <c r="E5" s="12" t="s">
        <v>247</v>
      </c>
      <c r="F5" s="12" t="s">
        <v>248</v>
      </c>
      <c r="G5" s="12" t="s">
        <v>249</v>
      </c>
      <c r="H5" s="12" t="s">
        <v>250</v>
      </c>
      <c r="I5" s="12" t="s">
        <v>251</v>
      </c>
      <c r="J5" s="12" t="s">
        <v>252</v>
      </c>
      <c r="K5" s="12" t="s">
        <v>253</v>
      </c>
      <c r="L5" s="12" t="s">
        <v>254</v>
      </c>
    </row>
    <row r="6" spans="1:12">
      <c r="A6" s="5"/>
      <c r="B6" s="5"/>
      <c r="C6" s="5"/>
      <c r="D6" s="5"/>
      <c r="E6" s="5"/>
      <c r="F6" s="5"/>
      <c r="G6" s="5"/>
      <c r="H6" s="5"/>
      <c r="I6" s="11"/>
      <c r="J6" s="5"/>
      <c r="K6" s="5"/>
      <c r="L6" s="11"/>
    </row>
    <row r="7" spans="1:12">
      <c r="A7" s="5"/>
      <c r="B7" s="5"/>
      <c r="C7" s="5"/>
      <c r="D7" s="5"/>
      <c r="E7" s="5"/>
      <c r="F7" s="5"/>
      <c r="G7" s="5"/>
      <c r="H7" s="5"/>
      <c r="I7" s="11"/>
      <c r="J7" s="5"/>
      <c r="K7" s="5"/>
      <c r="L7" s="11"/>
    </row>
    <row r="8" spans="1:12" ht="15.75">
      <c r="A8" s="5"/>
      <c r="B8" s="5"/>
      <c r="C8" s="5"/>
      <c r="D8" s="242" t="s">
        <v>255</v>
      </c>
      <c r="E8" s="242"/>
      <c r="F8" s="242"/>
      <c r="G8" s="242"/>
      <c r="H8" s="242"/>
      <c r="I8" s="11"/>
      <c r="J8" s="5"/>
      <c r="K8" s="5"/>
      <c r="L8" s="11"/>
    </row>
    <row r="9" spans="1:12">
      <c r="A9" s="5"/>
      <c r="B9" s="5"/>
      <c r="C9" s="5"/>
      <c r="D9" s="5"/>
      <c r="E9" s="5"/>
      <c r="F9" s="5"/>
      <c r="G9" s="5"/>
      <c r="H9" s="5"/>
      <c r="I9" s="11"/>
      <c r="J9" s="5"/>
      <c r="K9" s="5"/>
      <c r="L9" s="11"/>
    </row>
    <row r="10" spans="1:12">
      <c r="A10" s="5"/>
      <c r="B10" s="5"/>
      <c r="C10" s="5"/>
      <c r="D10" s="5"/>
      <c r="E10" s="5"/>
      <c r="F10" s="5"/>
      <c r="G10" s="5"/>
      <c r="H10" s="5"/>
      <c r="I10" s="11"/>
      <c r="J10" s="5"/>
      <c r="K10" s="5"/>
      <c r="L10" s="11"/>
    </row>
    <row r="11" spans="1:12">
      <c r="A11" s="5"/>
      <c r="B11" s="5"/>
      <c r="C11" s="5"/>
      <c r="D11" s="5"/>
      <c r="E11" s="5"/>
      <c r="F11" s="5"/>
      <c r="G11" s="5"/>
      <c r="H11" s="5"/>
      <c r="I11" s="11"/>
      <c r="J11" s="5"/>
      <c r="K11" s="5"/>
      <c r="L11" s="11"/>
    </row>
    <row r="12" spans="1:12">
      <c r="A12" s="5"/>
      <c r="B12" s="5"/>
      <c r="C12" s="5"/>
      <c r="D12" s="5"/>
      <c r="E12" s="5"/>
      <c r="F12" s="5"/>
      <c r="G12" s="5"/>
      <c r="H12" s="5"/>
      <c r="I12" s="11"/>
      <c r="J12" s="5"/>
      <c r="K12" s="5"/>
      <c r="L12" s="11"/>
    </row>
    <row r="13" spans="1:12" ht="15.75">
      <c r="A13" s="241" t="s">
        <v>256</v>
      </c>
      <c r="B13" s="241"/>
      <c r="C13" s="241"/>
      <c r="D13" s="241"/>
      <c r="E13" s="241"/>
      <c r="F13" s="241"/>
      <c r="G13" s="241"/>
      <c r="H13" s="241"/>
      <c r="I13" s="241"/>
      <c r="J13" s="241"/>
      <c r="K13" s="241"/>
      <c r="L13" s="11">
        <v>0</v>
      </c>
    </row>
    <row r="14" spans="1:12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</row>
    <row r="15" spans="1:12" ht="32.25" customHeight="1">
      <c r="A15" s="235" t="s">
        <v>257</v>
      </c>
      <c r="B15" s="236"/>
      <c r="C15" s="236"/>
      <c r="D15" s="236"/>
      <c r="E15" s="237"/>
      <c r="F15" s="238" t="s">
        <v>258</v>
      </c>
      <c r="G15" s="239"/>
      <c r="H15" s="239"/>
      <c r="I15" s="239"/>
      <c r="J15" s="239"/>
      <c r="K15" s="239"/>
      <c r="L15" s="240"/>
    </row>
    <row r="16" spans="1:12" ht="29.25" customHeight="1">
      <c r="A16" s="246" t="s">
        <v>259</v>
      </c>
      <c r="B16" s="246"/>
      <c r="C16" s="246"/>
      <c r="D16" s="246"/>
      <c r="E16" s="246"/>
      <c r="F16" s="246" t="s">
        <v>259</v>
      </c>
      <c r="G16" s="246"/>
      <c r="H16" s="246"/>
      <c r="I16" s="246"/>
      <c r="J16" s="246"/>
      <c r="K16" s="246"/>
      <c r="L16" s="246"/>
    </row>
    <row r="20" spans="1:12" ht="15.75">
      <c r="A20"/>
      <c r="B20"/>
      <c r="C20"/>
      <c r="D20"/>
      <c r="E20"/>
      <c r="F20"/>
      <c r="G20"/>
      <c r="H20"/>
      <c r="I20"/>
      <c r="J20"/>
      <c r="K20"/>
      <c r="L20"/>
    </row>
    <row r="21" spans="1:12" ht="15.75">
      <c r="A21"/>
      <c r="B21"/>
      <c r="C21"/>
      <c r="D21"/>
      <c r="E21"/>
      <c r="F21"/>
      <c r="G21"/>
      <c r="H21"/>
      <c r="I21"/>
      <c r="J21"/>
      <c r="K21"/>
      <c r="L21"/>
    </row>
    <row r="22" spans="1:12" ht="15.75">
      <c r="A22"/>
      <c r="B22"/>
      <c r="C22"/>
      <c r="D22"/>
      <c r="E22"/>
      <c r="F22"/>
      <c r="G22"/>
      <c r="H22"/>
      <c r="I22"/>
      <c r="J22"/>
      <c r="K22"/>
      <c r="L22"/>
    </row>
    <row r="23" spans="1:12" ht="15.75">
      <c r="A23"/>
      <c r="B23"/>
      <c r="C23"/>
      <c r="D23"/>
      <c r="E23"/>
      <c r="F23"/>
      <c r="G23"/>
      <c r="H23"/>
      <c r="I23"/>
      <c r="J23"/>
      <c r="K23"/>
      <c r="L23"/>
    </row>
    <row r="24" spans="1:12" ht="15.75">
      <c r="A24"/>
      <c r="B24"/>
      <c r="C24"/>
      <c r="D24"/>
      <c r="E24"/>
      <c r="F24"/>
      <c r="G24"/>
      <c r="H24"/>
      <c r="I24"/>
      <c r="J24"/>
      <c r="K24"/>
      <c r="L24"/>
    </row>
    <row r="25" spans="1:12" ht="15.75">
      <c r="A25"/>
      <c r="B25"/>
      <c r="C25"/>
      <c r="D25"/>
      <c r="E25"/>
      <c r="F25"/>
      <c r="G25"/>
      <c r="H25"/>
      <c r="I25"/>
      <c r="J25"/>
      <c r="K25"/>
      <c r="L25"/>
    </row>
    <row r="26" spans="1:12" ht="15.75">
      <c r="A26"/>
      <c r="B26"/>
      <c r="C26"/>
      <c r="D26"/>
      <c r="E26"/>
      <c r="F26"/>
      <c r="G26"/>
      <c r="H26"/>
      <c r="I26"/>
      <c r="J26"/>
      <c r="K26"/>
      <c r="L26"/>
    </row>
    <row r="27" spans="1:12" ht="15.75">
      <c r="A27"/>
      <c r="B27"/>
      <c r="C27"/>
      <c r="D27"/>
      <c r="E27"/>
      <c r="F27"/>
      <c r="G27"/>
      <c r="H27"/>
      <c r="I27"/>
      <c r="J27"/>
      <c r="K27"/>
      <c r="L27"/>
    </row>
    <row r="28" spans="1:12" ht="15.75">
      <c r="A28"/>
      <c r="B28"/>
      <c r="C28"/>
      <c r="D28"/>
      <c r="E28"/>
      <c r="F28"/>
      <c r="G28"/>
      <c r="H28"/>
      <c r="I28"/>
      <c r="J28"/>
      <c r="K28"/>
      <c r="L28"/>
    </row>
    <row r="29" spans="1:12" ht="15.75">
      <c r="A29"/>
      <c r="B29"/>
      <c r="C29"/>
      <c r="D29"/>
      <c r="E29"/>
      <c r="F29"/>
      <c r="G29"/>
      <c r="H29"/>
      <c r="I29"/>
      <c r="J29"/>
      <c r="K29"/>
      <c r="L29"/>
    </row>
    <row r="30" spans="1:12" ht="15.75">
      <c r="A30"/>
      <c r="B30"/>
      <c r="C30"/>
      <c r="D30"/>
      <c r="E30"/>
      <c r="F30"/>
      <c r="G30"/>
      <c r="H30"/>
      <c r="I30"/>
      <c r="J30"/>
      <c r="K30"/>
      <c r="L30"/>
    </row>
    <row r="31" spans="1:12" ht="15.75">
      <c r="A31"/>
      <c r="B31"/>
      <c r="C31"/>
      <c r="D31"/>
      <c r="E31"/>
      <c r="F31"/>
      <c r="G31"/>
      <c r="H31"/>
      <c r="I31"/>
      <c r="J31"/>
      <c r="K31"/>
      <c r="L31"/>
    </row>
    <row r="32" spans="1:12" ht="15.75">
      <c r="A32"/>
      <c r="B32"/>
      <c r="C32"/>
      <c r="D32"/>
      <c r="E32"/>
      <c r="F32"/>
      <c r="G32"/>
      <c r="H32"/>
      <c r="I32"/>
      <c r="J32"/>
      <c r="K32"/>
      <c r="L32"/>
    </row>
    <row r="33" spans="1:12" ht="15.75">
      <c r="A33"/>
      <c r="B33"/>
      <c r="C33"/>
      <c r="D33"/>
      <c r="E33"/>
      <c r="F33"/>
      <c r="G33"/>
      <c r="H33"/>
      <c r="I33"/>
      <c r="J33"/>
      <c r="K33"/>
      <c r="L33"/>
    </row>
    <row r="34" spans="1:12" ht="15.75">
      <c r="A34"/>
      <c r="B34"/>
      <c r="C34"/>
      <c r="D34"/>
      <c r="E34"/>
      <c r="F34"/>
      <c r="G34"/>
      <c r="H34"/>
      <c r="I34"/>
      <c r="J34"/>
      <c r="K34"/>
      <c r="L34"/>
    </row>
    <row r="35" spans="1:12" ht="15.75">
      <c r="A35"/>
      <c r="B35"/>
      <c r="C35"/>
      <c r="D35"/>
      <c r="E35"/>
      <c r="F35"/>
      <c r="G35"/>
      <c r="H35"/>
      <c r="I35"/>
      <c r="J35"/>
      <c r="K35"/>
      <c r="L35"/>
    </row>
    <row r="36" spans="1:12" ht="15.75">
      <c r="A36"/>
      <c r="B36"/>
      <c r="C36"/>
      <c r="D36"/>
      <c r="E36"/>
      <c r="F36"/>
      <c r="G36"/>
      <c r="H36"/>
      <c r="I36"/>
      <c r="J36"/>
      <c r="K36"/>
      <c r="L36"/>
    </row>
    <row r="37" spans="1:12" ht="15.75">
      <c r="A37"/>
      <c r="B37"/>
      <c r="C37"/>
      <c r="D37"/>
      <c r="E37"/>
      <c r="F37"/>
      <c r="G37"/>
      <c r="H37"/>
      <c r="I37"/>
      <c r="J37"/>
      <c r="K37"/>
      <c r="L37"/>
    </row>
    <row r="38" spans="1:12" ht="15.75">
      <c r="A38"/>
      <c r="B38"/>
      <c r="C38"/>
      <c r="D38"/>
      <c r="E38"/>
      <c r="F38"/>
      <c r="G38"/>
      <c r="H38"/>
      <c r="I38"/>
      <c r="J38"/>
      <c r="K38"/>
      <c r="L38"/>
    </row>
    <row r="39" spans="1:12" ht="15.75">
      <c r="A39"/>
      <c r="B39"/>
      <c r="C39"/>
      <c r="D39"/>
      <c r="E39"/>
      <c r="F39"/>
      <c r="G39"/>
      <c r="H39"/>
      <c r="I39"/>
      <c r="J39"/>
      <c r="K39"/>
      <c r="L39"/>
    </row>
    <row r="40" spans="1:12" ht="15.75">
      <c r="A40"/>
      <c r="B40"/>
      <c r="C40"/>
      <c r="D40"/>
      <c r="E40"/>
      <c r="F40"/>
      <c r="G40"/>
      <c r="H40"/>
      <c r="I40"/>
      <c r="J40"/>
      <c r="K40"/>
      <c r="L40"/>
    </row>
    <row r="41" spans="1:12" ht="15.75">
      <c r="A41"/>
      <c r="B41"/>
      <c r="C41"/>
      <c r="D41"/>
      <c r="E41"/>
      <c r="F41"/>
      <c r="G41"/>
      <c r="H41"/>
      <c r="I41"/>
      <c r="J41"/>
      <c r="K41"/>
      <c r="L41"/>
    </row>
    <row r="42" spans="1:12" ht="15.75">
      <c r="A42"/>
      <c r="B42"/>
      <c r="C42"/>
      <c r="D42"/>
      <c r="E42"/>
      <c r="F42"/>
      <c r="G42"/>
      <c r="H42"/>
      <c r="I42"/>
      <c r="J42"/>
      <c r="K42"/>
      <c r="L42"/>
    </row>
    <row r="43" spans="1:12" ht="15.75">
      <c r="A43"/>
      <c r="B43"/>
      <c r="C43"/>
      <c r="D43"/>
      <c r="E43"/>
      <c r="F43"/>
      <c r="G43"/>
      <c r="H43"/>
      <c r="I43"/>
      <c r="J43"/>
      <c r="K43"/>
      <c r="L43"/>
    </row>
    <row r="44" spans="1:12" ht="15.75">
      <c r="A44"/>
      <c r="B44"/>
      <c r="C44"/>
      <c r="D44"/>
      <c r="E44"/>
      <c r="F44"/>
      <c r="G44"/>
      <c r="H44"/>
      <c r="I44"/>
      <c r="J44"/>
      <c r="K44"/>
      <c r="L44"/>
    </row>
    <row r="45" spans="1:12" ht="15.75">
      <c r="A45"/>
      <c r="B45"/>
      <c r="C45"/>
      <c r="D45"/>
      <c r="E45"/>
      <c r="F45"/>
      <c r="G45"/>
      <c r="H45"/>
      <c r="I45"/>
      <c r="J45"/>
      <c r="K45"/>
      <c r="L45"/>
    </row>
    <row r="46" spans="1:12" ht="15.75">
      <c r="A46"/>
      <c r="B46"/>
      <c r="C46"/>
      <c r="D46"/>
      <c r="E46"/>
      <c r="F46"/>
      <c r="G46"/>
      <c r="H46"/>
      <c r="I46"/>
      <c r="J46"/>
      <c r="K46"/>
      <c r="L46"/>
    </row>
    <row r="47" spans="1:12" ht="15.75">
      <c r="A47"/>
      <c r="B47"/>
      <c r="C47"/>
      <c r="D47"/>
      <c r="E47"/>
      <c r="F47"/>
      <c r="G47"/>
      <c r="H47"/>
      <c r="I47"/>
      <c r="J47"/>
      <c r="K47"/>
      <c r="L47"/>
    </row>
    <row r="48" spans="1:12" ht="15.75">
      <c r="A48"/>
      <c r="B48"/>
      <c r="C48"/>
      <c r="D48"/>
      <c r="E48"/>
      <c r="F48"/>
      <c r="G48"/>
      <c r="H48"/>
      <c r="I48"/>
      <c r="J48"/>
      <c r="K48"/>
      <c r="L48"/>
    </row>
    <row r="49" spans="1:12" ht="15.75">
      <c r="A49"/>
      <c r="B49"/>
      <c r="C49"/>
      <c r="D49"/>
      <c r="E49"/>
      <c r="F49"/>
      <c r="G49"/>
      <c r="H49"/>
      <c r="I49"/>
      <c r="J49"/>
      <c r="K49"/>
      <c r="L49"/>
    </row>
    <row r="50" spans="1:12" ht="15.75">
      <c r="A50"/>
      <c r="B50"/>
      <c r="C50"/>
      <c r="D50"/>
      <c r="E50"/>
      <c r="F50"/>
      <c r="G50"/>
      <c r="H50"/>
      <c r="I50"/>
      <c r="J50"/>
      <c r="K50"/>
      <c r="L50"/>
    </row>
    <row r="51" spans="1:12" ht="15.75">
      <c r="A51"/>
      <c r="B51"/>
      <c r="C51"/>
      <c r="D51"/>
      <c r="E51"/>
      <c r="F51"/>
      <c r="G51"/>
      <c r="H51"/>
      <c r="I51"/>
      <c r="J51"/>
      <c r="K51"/>
      <c r="L51"/>
    </row>
    <row r="52" spans="1:12" ht="15.75">
      <c r="A52"/>
      <c r="B52"/>
      <c r="C52"/>
      <c r="D52"/>
      <c r="E52"/>
      <c r="F52"/>
      <c r="G52"/>
      <c r="H52"/>
      <c r="I52"/>
      <c r="J52"/>
      <c r="K52"/>
      <c r="L52"/>
    </row>
    <row r="53" spans="1:12" ht="15.75">
      <c r="A53"/>
      <c r="B53"/>
      <c r="C53"/>
      <c r="D53"/>
      <c r="E53"/>
      <c r="F53"/>
      <c r="G53"/>
      <c r="H53"/>
      <c r="I53"/>
      <c r="J53"/>
      <c r="K53"/>
      <c r="L53"/>
    </row>
    <row r="54" spans="1:12" ht="15.75">
      <c r="A54"/>
      <c r="B54"/>
      <c r="C54"/>
      <c r="D54"/>
      <c r="E54"/>
      <c r="F54"/>
      <c r="G54"/>
      <c r="H54"/>
      <c r="I54"/>
      <c r="J54"/>
      <c r="K54"/>
      <c r="L54"/>
    </row>
    <row r="55" spans="1:12" ht="15.75">
      <c r="A55"/>
      <c r="B55"/>
      <c r="C55"/>
      <c r="D55"/>
      <c r="E55"/>
      <c r="F55"/>
      <c r="G55"/>
      <c r="H55"/>
      <c r="I55"/>
      <c r="J55"/>
      <c r="K55"/>
      <c r="L55"/>
    </row>
    <row r="56" spans="1:12" ht="15.75">
      <c r="A56"/>
      <c r="B56"/>
      <c r="C56"/>
      <c r="D56"/>
      <c r="E56"/>
      <c r="F56"/>
      <c r="G56"/>
      <c r="H56"/>
      <c r="I56"/>
      <c r="J56"/>
      <c r="K56"/>
      <c r="L56"/>
    </row>
    <row r="57" spans="1:12" ht="15.75">
      <c r="A57"/>
      <c r="B57"/>
      <c r="C57"/>
      <c r="D57"/>
      <c r="E57"/>
      <c r="F57"/>
      <c r="G57"/>
      <c r="H57"/>
      <c r="I57"/>
      <c r="J57"/>
      <c r="K57"/>
      <c r="L57"/>
    </row>
    <row r="58" spans="1:12" ht="15.75">
      <c r="A58"/>
      <c r="B58"/>
      <c r="C58"/>
      <c r="D58"/>
      <c r="E58"/>
      <c r="F58"/>
      <c r="G58"/>
      <c r="H58"/>
      <c r="I58"/>
      <c r="J58"/>
      <c r="K58"/>
      <c r="L58"/>
    </row>
    <row r="59" spans="1:12" ht="15.75">
      <c r="A59"/>
      <c r="B59"/>
      <c r="C59"/>
      <c r="D59"/>
      <c r="E59"/>
      <c r="F59"/>
      <c r="G59"/>
      <c r="H59"/>
      <c r="I59"/>
      <c r="J59"/>
      <c r="K59"/>
      <c r="L59"/>
    </row>
    <row r="60" spans="1:12" ht="15.75">
      <c r="A60"/>
      <c r="B60"/>
      <c r="C60"/>
      <c r="D60"/>
      <c r="E60"/>
      <c r="F60"/>
      <c r="G60"/>
      <c r="H60"/>
      <c r="I60"/>
      <c r="J60"/>
      <c r="K60"/>
      <c r="L60"/>
    </row>
    <row r="61" spans="1:12" ht="15.75">
      <c r="A61"/>
      <c r="B61"/>
      <c r="C61"/>
      <c r="D61"/>
      <c r="E61"/>
      <c r="F61"/>
      <c r="G61"/>
      <c r="H61"/>
      <c r="I61"/>
      <c r="J61"/>
      <c r="K61"/>
      <c r="L61"/>
    </row>
    <row r="62" spans="1:12" ht="15.75">
      <c r="A62"/>
      <c r="B62"/>
      <c r="C62"/>
      <c r="D62"/>
      <c r="E62"/>
      <c r="F62"/>
      <c r="G62"/>
      <c r="H62"/>
      <c r="I62"/>
      <c r="J62"/>
      <c r="K62"/>
      <c r="L62"/>
    </row>
    <row r="63" spans="1:12" ht="15.75">
      <c r="A63"/>
      <c r="B63"/>
      <c r="C63"/>
      <c r="D63"/>
      <c r="E63"/>
      <c r="F63"/>
      <c r="G63"/>
      <c r="H63"/>
      <c r="I63"/>
      <c r="J63"/>
      <c r="K63"/>
      <c r="L63"/>
    </row>
    <row r="64" spans="1:12" ht="15.75">
      <c r="A64"/>
      <c r="B64"/>
      <c r="C64"/>
      <c r="D64"/>
      <c r="E64"/>
      <c r="F64"/>
      <c r="G64"/>
      <c r="H64"/>
      <c r="I64"/>
      <c r="J64"/>
      <c r="K64"/>
      <c r="L64"/>
    </row>
    <row r="65" spans="1:12" ht="15.75">
      <c r="A65"/>
      <c r="B65"/>
      <c r="C65"/>
      <c r="D65"/>
      <c r="E65"/>
      <c r="F65"/>
      <c r="G65"/>
      <c r="H65"/>
      <c r="I65"/>
      <c r="J65"/>
      <c r="K65"/>
      <c r="L65"/>
    </row>
    <row r="66" spans="1:12" ht="15.75">
      <c r="A66"/>
      <c r="B66"/>
      <c r="C66"/>
      <c r="D66"/>
      <c r="E66"/>
      <c r="F66"/>
      <c r="G66"/>
      <c r="H66"/>
      <c r="I66"/>
      <c r="J66"/>
      <c r="K66"/>
      <c r="L66"/>
    </row>
    <row r="67" spans="1:12" ht="15.75">
      <c r="A67"/>
      <c r="B67"/>
      <c r="C67"/>
      <c r="D67"/>
      <c r="E67"/>
      <c r="F67"/>
      <c r="G67"/>
      <c r="H67"/>
      <c r="I67"/>
      <c r="J67"/>
      <c r="K67"/>
      <c r="L67"/>
    </row>
  </sheetData>
  <mergeCells count="11">
    <mergeCell ref="A16:E16"/>
    <mergeCell ref="F16:L16"/>
    <mergeCell ref="A2:L2"/>
    <mergeCell ref="A4:I4"/>
    <mergeCell ref="J4:L4"/>
    <mergeCell ref="A15:E15"/>
    <mergeCell ref="F15:L15"/>
    <mergeCell ref="A13:K13"/>
    <mergeCell ref="A1:L1"/>
    <mergeCell ref="D8:H8"/>
    <mergeCell ref="A3:L3"/>
  </mergeCells>
  <pageMargins left="0.511811024" right="0.511811024" top="0.78740157499999996" bottom="0.78740157499999996" header="0.31496062000000002" footer="0.31496062000000002"/>
  <pageSetup paperSize="9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rgb="FF00B0F0"/>
  </sheetPr>
  <dimension ref="A1:B18"/>
  <sheetViews>
    <sheetView topLeftCell="A13" zoomScaleNormal="100" workbookViewId="0">
      <selection activeCell="A24" sqref="A24"/>
    </sheetView>
  </sheetViews>
  <sheetFormatPr defaultRowHeight="15"/>
  <cols>
    <col min="1" max="1" width="66.140625" style="1" customWidth="1"/>
    <col min="2" max="2" width="19.7109375" style="1" customWidth="1"/>
    <col min="3" max="16384" width="9.140625" style="1"/>
  </cols>
  <sheetData>
    <row r="1" spans="1:2" ht="17.25" customHeight="1">
      <c r="A1" s="3"/>
      <c r="B1" s="7" t="s">
        <v>260</v>
      </c>
    </row>
    <row r="2" spans="1:2" ht="17.25" customHeight="1">
      <c r="A2" s="3"/>
      <c r="B2" s="7"/>
    </row>
    <row r="3" spans="1:2" ht="33" customHeight="1">
      <c r="A3" s="190" t="s">
        <v>261</v>
      </c>
      <c r="B3" s="190"/>
    </row>
    <row r="4" spans="1:2" ht="17.25" customHeight="1">
      <c r="A4" s="3"/>
      <c r="B4" s="3"/>
    </row>
    <row r="5" spans="1:2" ht="36" customHeight="1">
      <c r="A5" s="9" t="s">
        <v>2</v>
      </c>
      <c r="B5" s="10" t="s">
        <v>3</v>
      </c>
    </row>
    <row r="6" spans="1:2" ht="17.25" customHeight="1">
      <c r="A6" s="3"/>
      <c r="B6" s="3"/>
    </row>
    <row r="7" spans="1:2" ht="15.75">
      <c r="A7" s="246" t="s">
        <v>262</v>
      </c>
      <c r="B7" s="246"/>
    </row>
    <row r="8" spans="1:2" ht="24.95" customHeight="1">
      <c r="A8" s="247" t="s">
        <v>263</v>
      </c>
      <c r="B8" s="247"/>
    </row>
    <row r="9" spans="1:2" ht="24.95" customHeight="1">
      <c r="A9" s="247"/>
      <c r="B9" s="247"/>
    </row>
    <row r="10" spans="1:2" ht="24.95" customHeight="1">
      <c r="A10" s="247"/>
      <c r="B10" s="247"/>
    </row>
    <row r="11" spans="1:2" ht="69" customHeight="1">
      <c r="A11" s="247"/>
      <c r="B11" s="247"/>
    </row>
    <row r="12" spans="1:2" ht="17.25" customHeight="1">
      <c r="A12" s="8"/>
      <c r="B12" s="8"/>
    </row>
    <row r="13" spans="1:2" ht="35.1" customHeight="1">
      <c r="A13" s="10" t="s">
        <v>264</v>
      </c>
      <c r="B13" s="39" t="s">
        <v>265</v>
      </c>
    </row>
    <row r="14" spans="1:2" ht="45" customHeight="1">
      <c r="A14" s="38" t="s">
        <v>24</v>
      </c>
      <c r="B14" s="53">
        <v>43327</v>
      </c>
    </row>
    <row r="15" spans="1:2" ht="35.1" customHeight="1">
      <c r="A15" s="10" t="s">
        <v>266</v>
      </c>
      <c r="B15" s="39" t="s">
        <v>265</v>
      </c>
    </row>
    <row r="16" spans="1:2" ht="45" customHeight="1">
      <c r="A16" s="38" t="s">
        <v>24</v>
      </c>
      <c r="B16" s="53">
        <v>43327</v>
      </c>
    </row>
    <row r="17" spans="1:2" ht="64.5" customHeight="1">
      <c r="A17" s="93" t="s">
        <v>267</v>
      </c>
      <c r="B17" s="39" t="s">
        <v>265</v>
      </c>
    </row>
    <row r="18" spans="1:2" ht="67.5" customHeight="1">
      <c r="A18" s="38" t="s">
        <v>268</v>
      </c>
      <c r="B18" s="53">
        <v>43327</v>
      </c>
    </row>
  </sheetData>
  <mergeCells count="3">
    <mergeCell ref="A3:B3"/>
    <mergeCell ref="A7:B7"/>
    <mergeCell ref="A8:B11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&amp;L&amp;G</oddHeader>
  </headerFooter>
  <legacyDrawingHF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2:I40"/>
  <sheetViews>
    <sheetView topLeftCell="A16" workbookViewId="0">
      <selection activeCell="H13" sqref="H13:I13"/>
    </sheetView>
  </sheetViews>
  <sheetFormatPr defaultRowHeight="15"/>
  <cols>
    <col min="1" max="1" width="12.7109375" style="28" bestFit="1" customWidth="1"/>
    <col min="2" max="2" width="13.140625" style="28" bestFit="1" customWidth="1"/>
    <col min="3" max="3" width="6.85546875" style="28" customWidth="1"/>
    <col min="4" max="4" width="17.5703125" style="28" bestFit="1" customWidth="1"/>
    <col min="5" max="5" width="12.7109375" style="28" customWidth="1"/>
    <col min="6" max="6" width="13.140625" style="28" bestFit="1" customWidth="1"/>
    <col min="7" max="7" width="9.140625" style="28"/>
    <col min="8" max="8" width="20.140625" style="28" bestFit="1" customWidth="1"/>
    <col min="9" max="9" width="11.140625" style="28" customWidth="1"/>
    <col min="10" max="10" width="9.140625" style="28"/>
    <col min="11" max="12" width="11.28515625" style="28" bestFit="1" customWidth="1"/>
    <col min="13" max="13" width="10.85546875" style="28" bestFit="1" customWidth="1"/>
    <col min="14" max="16384" width="9.140625" style="28"/>
  </cols>
  <sheetData>
    <row r="2" spans="1:8" ht="15.75">
      <c r="A2" s="248" t="s">
        <v>269</v>
      </c>
      <c r="B2" s="249"/>
      <c r="C2" s="37"/>
      <c r="D2" s="250" t="s">
        <v>270</v>
      </c>
      <c r="E2" s="251"/>
      <c r="F2" s="252"/>
      <c r="G2" s="37"/>
      <c r="H2" s="37"/>
    </row>
    <row r="3" spans="1:8" ht="15.75">
      <c r="A3" s="72">
        <v>43003</v>
      </c>
      <c r="B3" s="131">
        <v>9.5</v>
      </c>
      <c r="C3" s="132"/>
      <c r="D3" s="62" t="s">
        <v>271</v>
      </c>
      <c r="E3" s="62" t="s">
        <v>272</v>
      </c>
      <c r="F3" s="62" t="s">
        <v>273</v>
      </c>
      <c r="G3" s="132"/>
      <c r="H3" s="132"/>
    </row>
    <row r="4" spans="1:8" ht="17.25" customHeight="1">
      <c r="A4" s="72">
        <v>43007</v>
      </c>
      <c r="B4" s="73">
        <v>9.5</v>
      </c>
      <c r="C4" s="132"/>
      <c r="D4" s="133">
        <v>43005</v>
      </c>
      <c r="E4" s="134">
        <v>2239478</v>
      </c>
      <c r="F4" s="135">
        <v>9.5</v>
      </c>
      <c r="G4" s="132"/>
      <c r="H4" s="132"/>
    </row>
    <row r="5" spans="1:8" ht="17.25" customHeight="1">
      <c r="A5" s="72">
        <v>43007</v>
      </c>
      <c r="B5" s="73">
        <v>9.5</v>
      </c>
      <c r="C5" s="132"/>
      <c r="D5" s="133">
        <v>43010</v>
      </c>
      <c r="E5" s="134">
        <v>2239694</v>
      </c>
      <c r="F5" s="135">
        <v>19</v>
      </c>
      <c r="G5" s="132"/>
      <c r="H5" s="132"/>
    </row>
    <row r="6" spans="1:8" ht="17.25" customHeight="1">
      <c r="A6" s="72">
        <v>43021</v>
      </c>
      <c r="B6" s="73">
        <v>47.9</v>
      </c>
      <c r="C6" s="132"/>
      <c r="D6" s="133">
        <v>43024</v>
      </c>
      <c r="E6" s="134">
        <v>2239141</v>
      </c>
      <c r="F6" s="135">
        <v>47.9</v>
      </c>
      <c r="G6" s="132"/>
      <c r="H6" s="37"/>
    </row>
    <row r="7" spans="1:8" ht="17.25" customHeight="1">
      <c r="A7" s="72">
        <v>43028</v>
      </c>
      <c r="B7" s="73">
        <v>9.5</v>
      </c>
      <c r="C7" s="132"/>
      <c r="D7" s="133">
        <v>43034</v>
      </c>
      <c r="E7" s="134">
        <v>2239228</v>
      </c>
      <c r="F7" s="135">
        <v>19</v>
      </c>
      <c r="G7" s="132"/>
      <c r="H7" s="37"/>
    </row>
    <row r="8" spans="1:8" ht="17.25" customHeight="1">
      <c r="A8" s="72">
        <v>43033</v>
      </c>
      <c r="B8" s="73">
        <v>9.5</v>
      </c>
      <c r="C8" s="132"/>
      <c r="D8" s="133">
        <v>43039</v>
      </c>
      <c r="E8" s="134">
        <v>2239229</v>
      </c>
      <c r="F8" s="135">
        <v>19</v>
      </c>
      <c r="G8" s="132"/>
    </row>
    <row r="9" spans="1:8" ht="17.25" customHeight="1">
      <c r="A9" s="72">
        <v>43039</v>
      </c>
      <c r="B9" s="73">
        <v>9.5</v>
      </c>
      <c r="C9" s="132"/>
      <c r="D9" s="72">
        <v>43055</v>
      </c>
      <c r="E9" s="134">
        <v>2239386</v>
      </c>
      <c r="F9" s="135">
        <v>47.9</v>
      </c>
      <c r="G9" s="132"/>
    </row>
    <row r="10" spans="1:8" ht="17.25" customHeight="1">
      <c r="A10" s="72">
        <v>43039</v>
      </c>
      <c r="B10" s="73">
        <v>9.5</v>
      </c>
      <c r="C10" s="132"/>
      <c r="D10" s="72">
        <v>43063</v>
      </c>
      <c r="E10" s="134">
        <v>2239413</v>
      </c>
      <c r="F10" s="135">
        <v>9.5</v>
      </c>
      <c r="G10" s="132"/>
      <c r="H10" s="132"/>
    </row>
    <row r="11" spans="1:8" ht="17.25" customHeight="1">
      <c r="A11" s="72">
        <v>43053</v>
      </c>
      <c r="B11" s="73">
        <v>47.9</v>
      </c>
      <c r="C11" s="132"/>
      <c r="D11" s="133">
        <v>43069</v>
      </c>
      <c r="E11" s="134">
        <v>2239751</v>
      </c>
      <c r="F11" s="135">
        <v>19</v>
      </c>
      <c r="G11" s="132"/>
      <c r="H11" s="132"/>
    </row>
    <row r="12" spans="1:8" ht="15.75">
      <c r="A12" s="72">
        <v>43063</v>
      </c>
      <c r="B12" s="73">
        <v>9.5</v>
      </c>
      <c r="C12" s="132"/>
      <c r="D12" s="133">
        <v>43087</v>
      </c>
      <c r="E12" s="134">
        <v>2239778</v>
      </c>
      <c r="F12" s="135">
        <v>47.9</v>
      </c>
      <c r="G12" s="132"/>
      <c r="H12" s="132"/>
    </row>
    <row r="13" spans="1:8" ht="15.75">
      <c r="A13" s="72">
        <v>43069</v>
      </c>
      <c r="B13" s="73">
        <v>9.5</v>
      </c>
      <c r="C13" s="132"/>
      <c r="D13" s="72">
        <v>43097</v>
      </c>
      <c r="E13" s="62">
        <v>2239566</v>
      </c>
      <c r="F13" s="136">
        <v>28.5</v>
      </c>
      <c r="G13" s="132"/>
      <c r="H13" s="132"/>
    </row>
    <row r="14" spans="1:8" ht="15.75">
      <c r="A14" s="72">
        <v>43069</v>
      </c>
      <c r="B14" s="74">
        <v>9.5</v>
      </c>
      <c r="C14" s="132"/>
      <c r="D14" s="72">
        <v>43116</v>
      </c>
      <c r="E14" s="62">
        <v>2239603</v>
      </c>
      <c r="F14" s="136">
        <v>50.9</v>
      </c>
      <c r="G14" s="132"/>
      <c r="H14" s="132"/>
    </row>
    <row r="15" spans="1:8" ht="15.75">
      <c r="A15" s="72">
        <v>43084</v>
      </c>
      <c r="B15" s="74">
        <v>47.9</v>
      </c>
      <c r="C15" s="132"/>
      <c r="D15" s="72">
        <v>43119</v>
      </c>
      <c r="E15" s="62">
        <v>2239541</v>
      </c>
      <c r="F15" s="136">
        <v>9.6999999999999993</v>
      </c>
      <c r="G15" s="132"/>
      <c r="H15" s="132"/>
    </row>
    <row r="16" spans="1:8" ht="15.75">
      <c r="A16" s="72">
        <v>43097</v>
      </c>
      <c r="B16" s="74">
        <v>9.5</v>
      </c>
      <c r="C16" s="132"/>
      <c r="D16" s="72">
        <v>43131</v>
      </c>
      <c r="E16" s="62">
        <v>2239821</v>
      </c>
      <c r="F16" s="136">
        <v>19.399999999999999</v>
      </c>
      <c r="G16" s="132"/>
      <c r="H16" s="132"/>
    </row>
    <row r="17" spans="1:9" ht="15.75">
      <c r="A17" s="72">
        <v>43097</v>
      </c>
      <c r="B17" s="74">
        <v>9.5</v>
      </c>
      <c r="C17" s="132"/>
      <c r="D17" s="72">
        <v>43150</v>
      </c>
      <c r="E17" s="62">
        <v>2239941</v>
      </c>
      <c r="F17" s="136">
        <v>50.9</v>
      </c>
      <c r="G17" s="132"/>
      <c r="H17" s="132"/>
    </row>
    <row r="18" spans="1:9" ht="15.75">
      <c r="A18" s="72">
        <v>43115</v>
      </c>
      <c r="B18" s="74">
        <v>50.9</v>
      </c>
      <c r="C18" s="37"/>
      <c r="D18" s="72">
        <v>43159</v>
      </c>
      <c r="E18" s="62">
        <v>2239156</v>
      </c>
      <c r="F18" s="136">
        <v>19.399999999999999</v>
      </c>
      <c r="G18" s="132"/>
      <c r="H18" s="132"/>
    </row>
    <row r="19" spans="1:9">
      <c r="A19" s="72">
        <v>43118</v>
      </c>
      <c r="B19" s="74">
        <v>9.6999999999999993</v>
      </c>
      <c r="C19" s="37"/>
      <c r="D19" s="72">
        <v>43175</v>
      </c>
      <c r="E19" s="62">
        <v>2239152</v>
      </c>
      <c r="F19" s="136">
        <v>50.9</v>
      </c>
      <c r="G19" s="37"/>
      <c r="H19" s="37"/>
    </row>
    <row r="20" spans="1:9">
      <c r="A20" s="72">
        <v>43131</v>
      </c>
      <c r="B20" s="74">
        <v>9.6999999999999993</v>
      </c>
      <c r="C20" s="37"/>
      <c r="D20" s="72">
        <v>43188</v>
      </c>
      <c r="E20" s="62">
        <v>2239633</v>
      </c>
      <c r="F20" s="136">
        <v>17.21</v>
      </c>
      <c r="G20" s="37"/>
      <c r="H20" s="37"/>
      <c r="I20" s="63"/>
    </row>
    <row r="21" spans="1:9">
      <c r="A21" s="72">
        <v>43131</v>
      </c>
      <c r="B21" s="74">
        <v>9.6999999999999993</v>
      </c>
      <c r="C21" s="37"/>
      <c r="D21" s="72">
        <v>43207</v>
      </c>
      <c r="E21" s="62">
        <v>2239265</v>
      </c>
      <c r="F21" s="136">
        <v>45.95</v>
      </c>
      <c r="G21" s="37"/>
      <c r="H21" s="37"/>
    </row>
    <row r="22" spans="1:9" ht="15.75">
      <c r="A22" s="72">
        <v>43146</v>
      </c>
      <c r="B22" s="74">
        <v>50.9</v>
      </c>
      <c r="C22" s="37"/>
      <c r="D22" s="72">
        <v>43216</v>
      </c>
      <c r="E22" s="62">
        <v>2239737</v>
      </c>
      <c r="F22" s="136">
        <v>9.6999999999999993</v>
      </c>
      <c r="G22" s="37"/>
      <c r="H22" s="137" t="s">
        <v>274</v>
      </c>
    </row>
    <row r="23" spans="1:9" ht="15.75">
      <c r="A23" s="72">
        <v>43159</v>
      </c>
      <c r="B23" s="74">
        <v>9.6999999999999993</v>
      </c>
      <c r="C23" s="37"/>
      <c r="D23" s="72">
        <v>43237</v>
      </c>
      <c r="E23" s="62">
        <v>2239371</v>
      </c>
      <c r="F23" s="136">
        <v>54.3</v>
      </c>
      <c r="G23" s="37"/>
      <c r="H23" s="138">
        <f>B40-F28</f>
        <v>0</v>
      </c>
    </row>
    <row r="24" spans="1:9">
      <c r="A24" s="72">
        <v>43159</v>
      </c>
      <c r="B24" s="74">
        <v>9.6999999999999993</v>
      </c>
      <c r="C24" s="37"/>
      <c r="D24" s="72">
        <v>43272</v>
      </c>
      <c r="E24" s="62">
        <v>2239286</v>
      </c>
      <c r="F24" s="136">
        <v>60.6</v>
      </c>
      <c r="G24" s="37"/>
      <c r="H24" s="37"/>
    </row>
    <row r="25" spans="1:9" ht="15.75">
      <c r="A25" s="72">
        <v>43174</v>
      </c>
      <c r="B25" s="74">
        <v>50.9</v>
      </c>
      <c r="C25" s="132"/>
      <c r="D25" s="72">
        <v>43280</v>
      </c>
      <c r="E25" s="62">
        <v>2239175</v>
      </c>
      <c r="F25" s="74">
        <v>9.6999999999999993</v>
      </c>
      <c r="G25" s="37"/>
      <c r="H25" s="37"/>
    </row>
    <row r="26" spans="1:9">
      <c r="A26" s="72">
        <v>43188</v>
      </c>
      <c r="B26" s="74">
        <v>9.6999999999999993</v>
      </c>
      <c r="C26" s="37"/>
      <c r="D26" s="72">
        <v>43298</v>
      </c>
      <c r="E26" s="62">
        <v>2239837</v>
      </c>
      <c r="F26" s="139">
        <v>50.9</v>
      </c>
      <c r="G26" s="37"/>
      <c r="H26" s="37"/>
    </row>
    <row r="27" spans="1:9">
      <c r="A27" s="72">
        <v>43188</v>
      </c>
      <c r="B27" s="74">
        <v>9.6999999999999993</v>
      </c>
      <c r="C27" s="37"/>
      <c r="D27" s="72">
        <v>43327</v>
      </c>
      <c r="E27" s="62"/>
      <c r="F27" s="140">
        <v>31.29</v>
      </c>
      <c r="G27" s="37"/>
      <c r="H27" s="37"/>
    </row>
    <row r="28" spans="1:9">
      <c r="A28" s="72">
        <v>43200</v>
      </c>
      <c r="B28" s="74">
        <v>4.55</v>
      </c>
      <c r="C28" s="37"/>
      <c r="D28" s="253" t="s">
        <v>275</v>
      </c>
      <c r="E28" s="253"/>
      <c r="F28" s="141">
        <f>SUM(F4:F27)</f>
        <v>748.05</v>
      </c>
      <c r="G28" s="37"/>
      <c r="H28" s="37"/>
    </row>
    <row r="29" spans="1:9">
      <c r="A29" s="72">
        <v>43203</v>
      </c>
      <c r="B29" s="74">
        <v>50.9</v>
      </c>
      <c r="C29" s="37"/>
      <c r="H29" s="37"/>
    </row>
    <row r="30" spans="1:9">
      <c r="A30" s="72">
        <v>43214</v>
      </c>
      <c r="B30" s="74">
        <v>9.6999999999999993</v>
      </c>
      <c r="C30" s="37"/>
      <c r="H30" s="37"/>
    </row>
    <row r="31" spans="1:9">
      <c r="A31" s="72">
        <v>43235</v>
      </c>
      <c r="B31" s="74">
        <v>50.9</v>
      </c>
      <c r="C31" s="37"/>
      <c r="H31" s="37"/>
    </row>
    <row r="32" spans="1:9">
      <c r="A32" s="72">
        <v>43235</v>
      </c>
      <c r="B32" s="74">
        <v>3.4</v>
      </c>
      <c r="C32" s="37"/>
      <c r="H32" s="37"/>
    </row>
    <row r="33" spans="1:8">
      <c r="A33" s="72">
        <v>43250</v>
      </c>
      <c r="B33" s="74">
        <v>9.6999999999999993</v>
      </c>
      <c r="C33" s="37"/>
      <c r="H33" s="37"/>
    </row>
    <row r="34" spans="1:8">
      <c r="A34" s="72">
        <v>43250</v>
      </c>
      <c r="B34" s="74">
        <v>9.6999999999999993</v>
      </c>
      <c r="C34" s="37"/>
      <c r="D34" s="37"/>
      <c r="E34" s="37"/>
      <c r="F34" s="37"/>
      <c r="G34" s="37"/>
      <c r="H34" s="37"/>
    </row>
    <row r="35" spans="1:8">
      <c r="A35" s="72">
        <v>43250</v>
      </c>
      <c r="B35" s="74">
        <v>9.6999999999999993</v>
      </c>
      <c r="C35" s="37"/>
      <c r="D35" s="37"/>
      <c r="E35" s="37"/>
      <c r="F35" s="37"/>
      <c r="G35" s="37"/>
      <c r="H35" s="37"/>
    </row>
    <row r="36" spans="1:8">
      <c r="A36" s="72">
        <v>43256</v>
      </c>
      <c r="B36" s="74">
        <v>9.6999999999999993</v>
      </c>
      <c r="C36" s="37"/>
      <c r="D36" s="37"/>
      <c r="E36" s="37"/>
      <c r="F36" s="37"/>
      <c r="G36" s="37"/>
      <c r="H36" s="37"/>
    </row>
    <row r="37" spans="1:8">
      <c r="A37" s="72">
        <v>43266</v>
      </c>
      <c r="B37" s="74">
        <v>50.9</v>
      </c>
      <c r="C37" s="37"/>
      <c r="D37" s="37"/>
      <c r="E37" s="37"/>
      <c r="F37" s="37"/>
      <c r="G37" s="37"/>
      <c r="H37" s="37"/>
    </row>
    <row r="38" spans="1:8">
      <c r="A38" s="72">
        <v>43280</v>
      </c>
      <c r="B38" s="74">
        <v>9.6999999999999993</v>
      </c>
      <c r="C38" s="37"/>
      <c r="D38" s="37"/>
      <c r="E38" s="37"/>
      <c r="F38" s="37"/>
      <c r="G38" s="37"/>
      <c r="H38" s="37"/>
    </row>
    <row r="39" spans="1:8">
      <c r="A39" s="72">
        <v>43294</v>
      </c>
      <c r="B39" s="74">
        <v>50.9</v>
      </c>
      <c r="C39" s="37"/>
      <c r="D39" s="37"/>
      <c r="E39" s="37"/>
      <c r="F39" s="37"/>
      <c r="G39" s="37"/>
      <c r="H39" s="37"/>
    </row>
    <row r="40" spans="1:8">
      <c r="A40" s="142" t="s">
        <v>276</v>
      </c>
      <c r="B40" s="143">
        <f>SUM(B3:B39)</f>
        <v>748.05000000000007</v>
      </c>
      <c r="C40" s="37"/>
      <c r="D40" s="67"/>
      <c r="E40" s="37"/>
      <c r="F40" s="37"/>
      <c r="G40" s="37"/>
      <c r="H40" s="37"/>
    </row>
  </sheetData>
  <mergeCells count="3">
    <mergeCell ref="A2:B2"/>
    <mergeCell ref="D2:F2"/>
    <mergeCell ref="D28:E28"/>
  </mergeCells>
  <pageMargins left="0.511811024" right="0.511811024" top="0.78740157499999996" bottom="0.78740157499999996" header="0.31496062000000002" footer="0.3149606200000000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3"/>
  </sheetPr>
  <dimension ref="A1:AH56"/>
  <sheetViews>
    <sheetView topLeftCell="A28" zoomScaleNormal="100" workbookViewId="0">
      <selection activeCell="B45" sqref="B45"/>
    </sheetView>
  </sheetViews>
  <sheetFormatPr defaultRowHeight="15"/>
  <cols>
    <col min="1" max="1" width="37" style="37" customWidth="1"/>
    <col min="2" max="2" width="12.85546875" style="37" customWidth="1"/>
    <col min="3" max="3" width="13.85546875" style="37" customWidth="1"/>
    <col min="4" max="4" width="13.28515625" style="37" bestFit="1" customWidth="1"/>
    <col min="5" max="5" width="13.85546875" style="37" bestFit="1" customWidth="1"/>
    <col min="6" max="6" width="9.140625" style="37"/>
    <col min="7" max="7" width="10.7109375" style="28" bestFit="1" customWidth="1"/>
    <col min="8" max="8" width="12.140625" style="28" bestFit="1" customWidth="1"/>
    <col min="9" max="9" width="11.7109375" style="28" bestFit="1" customWidth="1"/>
    <col min="10" max="10" width="9.5703125" style="101" customWidth="1"/>
    <col min="11" max="11" width="17.5703125" style="28" bestFit="1" customWidth="1"/>
    <col min="12" max="34" width="9.140625" style="28"/>
    <col min="35" max="16384" width="9.140625" style="37"/>
  </cols>
  <sheetData>
    <row r="1" spans="1:11" ht="17.25" customHeight="1">
      <c r="D1" s="187" t="s">
        <v>25</v>
      </c>
      <c r="E1" s="187"/>
    </row>
    <row r="2" spans="1:11" ht="17.25" customHeight="1">
      <c r="A2" s="188" t="s">
        <v>26</v>
      </c>
      <c r="B2" s="188"/>
      <c r="C2" s="188"/>
      <c r="D2" s="188"/>
      <c r="E2" s="188"/>
    </row>
    <row r="3" spans="1:11" ht="8.1" customHeight="1">
      <c r="A3" s="82"/>
      <c r="B3" s="82"/>
      <c r="C3" s="82"/>
      <c r="D3" s="82"/>
      <c r="E3" s="82"/>
    </row>
    <row r="4" spans="1:11" ht="17.25" customHeight="1">
      <c r="A4" s="180" t="s">
        <v>27</v>
      </c>
      <c r="B4" s="180"/>
      <c r="C4" s="180" t="s">
        <v>28</v>
      </c>
      <c r="D4" s="180"/>
      <c r="E4" s="180"/>
    </row>
    <row r="5" spans="1:11" ht="33" customHeight="1">
      <c r="A5" s="180"/>
      <c r="B5" s="180"/>
      <c r="C5" s="189" t="s">
        <v>29</v>
      </c>
      <c r="D5" s="189"/>
      <c r="E5" s="189"/>
    </row>
    <row r="6" spans="1:11" ht="17.25" customHeight="1">
      <c r="A6" s="180" t="s">
        <v>5</v>
      </c>
      <c r="B6" s="180"/>
      <c r="C6" s="180" t="s">
        <v>6</v>
      </c>
      <c r="D6" s="180"/>
      <c r="E6" s="180"/>
    </row>
    <row r="7" spans="1:11" ht="24.75" customHeight="1">
      <c r="A7" s="181" t="s">
        <v>30</v>
      </c>
      <c r="B7" s="181"/>
      <c r="C7" s="181" t="s">
        <v>31</v>
      </c>
      <c r="D7" s="181"/>
      <c r="E7" s="181"/>
    </row>
    <row r="8" spans="1:11" ht="8.1" customHeight="1">
      <c r="A8" s="83"/>
      <c r="B8" s="83"/>
      <c r="C8" s="83"/>
      <c r="D8" s="83"/>
      <c r="E8" s="84"/>
    </row>
    <row r="9" spans="1:11" ht="17.25" customHeight="1">
      <c r="A9" s="182" t="s">
        <v>32</v>
      </c>
      <c r="B9" s="182"/>
      <c r="C9" s="182"/>
      <c r="D9" s="182"/>
      <c r="E9" s="182"/>
    </row>
    <row r="10" spans="1:11" ht="8.1" customHeight="1">
      <c r="A10" s="85"/>
      <c r="B10" s="85"/>
      <c r="C10" s="85"/>
      <c r="D10" s="85"/>
      <c r="E10" s="85"/>
    </row>
    <row r="11" spans="1:11" ht="17.25" customHeight="1">
      <c r="A11" s="182" t="s">
        <v>33</v>
      </c>
      <c r="B11" s="182"/>
      <c r="C11" s="182"/>
      <c r="D11" s="182"/>
      <c r="E11" s="182"/>
    </row>
    <row r="12" spans="1:11" ht="38.25">
      <c r="A12" s="86" t="s">
        <v>34</v>
      </c>
      <c r="B12" s="86" t="s">
        <v>35</v>
      </c>
      <c r="C12" s="86" t="s">
        <v>36</v>
      </c>
      <c r="D12" s="86" t="s">
        <v>37</v>
      </c>
      <c r="E12" s="86" t="s">
        <v>38</v>
      </c>
    </row>
    <row r="13" spans="1:11" ht="42.75">
      <c r="A13" s="65" t="s">
        <v>39</v>
      </c>
      <c r="B13" s="31">
        <v>43348</v>
      </c>
      <c r="C13" s="69">
        <v>61.5</v>
      </c>
      <c r="D13" s="71">
        <v>0</v>
      </c>
      <c r="E13" s="31">
        <v>43005</v>
      </c>
      <c r="I13"/>
      <c r="J13"/>
      <c r="K13"/>
    </row>
    <row r="14" spans="1:11" ht="57">
      <c r="A14" s="68" t="s">
        <v>40</v>
      </c>
      <c r="B14" s="31">
        <v>43159</v>
      </c>
      <c r="C14" s="70">
        <v>370.94</v>
      </c>
      <c r="D14" s="32">
        <v>0</v>
      </c>
      <c r="E14" s="31">
        <v>43167</v>
      </c>
      <c r="I14"/>
      <c r="J14"/>
      <c r="K14"/>
    </row>
    <row r="15" spans="1:11" ht="57">
      <c r="A15" s="68" t="s">
        <v>41</v>
      </c>
      <c r="B15" s="31">
        <v>43188</v>
      </c>
      <c r="C15" s="69">
        <v>2.19</v>
      </c>
      <c r="D15" s="32">
        <v>0</v>
      </c>
      <c r="E15" s="31">
        <v>43188</v>
      </c>
      <c r="I15"/>
      <c r="J15"/>
      <c r="K15"/>
    </row>
    <row r="16" spans="1:11" ht="114">
      <c r="A16" s="68" t="s">
        <v>42</v>
      </c>
      <c r="B16" s="31">
        <v>43188</v>
      </c>
      <c r="C16" s="70">
        <v>84.56</v>
      </c>
      <c r="D16" s="32">
        <v>0</v>
      </c>
      <c r="E16" s="31">
        <v>43196</v>
      </c>
      <c r="I16"/>
      <c r="J16"/>
      <c r="K16"/>
    </row>
    <row r="17" spans="1:11" ht="42.75">
      <c r="A17" s="65" t="s">
        <v>43</v>
      </c>
      <c r="B17" s="31">
        <v>43209</v>
      </c>
      <c r="C17" s="69">
        <v>3.14</v>
      </c>
      <c r="D17" s="32">
        <v>0</v>
      </c>
      <c r="E17" s="31">
        <v>43216</v>
      </c>
      <c r="I17"/>
      <c r="J17"/>
      <c r="K17"/>
    </row>
    <row r="18" spans="1:11" ht="28.5">
      <c r="A18" s="65" t="s">
        <v>44</v>
      </c>
      <c r="B18" s="31">
        <v>43257</v>
      </c>
      <c r="C18" s="69">
        <v>804.51</v>
      </c>
      <c r="D18" s="32">
        <v>0</v>
      </c>
      <c r="E18" s="31">
        <v>43273</v>
      </c>
      <c r="I18"/>
      <c r="J18"/>
      <c r="K18"/>
    </row>
    <row r="19" spans="1:11" ht="28.5">
      <c r="A19" s="65" t="s">
        <v>45</v>
      </c>
      <c r="B19" s="31">
        <v>43257</v>
      </c>
      <c r="C19" s="69">
        <v>17.72</v>
      </c>
      <c r="D19" s="32">
        <v>0</v>
      </c>
      <c r="E19" s="31">
        <v>43273</v>
      </c>
      <c r="I19"/>
      <c r="J19"/>
      <c r="K19"/>
    </row>
    <row r="20" spans="1:11" ht="28.5">
      <c r="A20" s="65" t="s">
        <v>45</v>
      </c>
      <c r="B20" s="31">
        <v>43257</v>
      </c>
      <c r="C20" s="69">
        <v>4.2</v>
      </c>
      <c r="D20" s="32">
        <v>0</v>
      </c>
      <c r="E20" s="31">
        <v>43277</v>
      </c>
      <c r="I20"/>
      <c r="J20"/>
      <c r="K20"/>
    </row>
    <row r="21" spans="1:11" ht="28.5">
      <c r="A21" s="65" t="s">
        <v>44</v>
      </c>
      <c r="B21" s="31">
        <v>43257</v>
      </c>
      <c r="C21" s="69">
        <v>4.49</v>
      </c>
      <c r="D21" s="32">
        <v>0</v>
      </c>
      <c r="E21" s="31" t="s">
        <v>46</v>
      </c>
      <c r="I21"/>
      <c r="J21"/>
      <c r="K21"/>
    </row>
    <row r="22" spans="1:11" ht="42.75">
      <c r="A22" s="65" t="s">
        <v>47</v>
      </c>
      <c r="B22" s="31">
        <v>43279</v>
      </c>
      <c r="C22" s="69">
        <v>651</v>
      </c>
      <c r="D22" s="32">
        <v>0</v>
      </c>
      <c r="E22" s="31">
        <v>43279</v>
      </c>
      <c r="I22"/>
      <c r="J22"/>
      <c r="K22"/>
    </row>
    <row r="23" spans="1:11" ht="42.75">
      <c r="A23" s="65" t="s">
        <v>47</v>
      </c>
      <c r="B23" s="31">
        <v>43279</v>
      </c>
      <c r="C23" s="69">
        <v>0.53</v>
      </c>
      <c r="D23" s="32">
        <v>0</v>
      </c>
      <c r="E23" s="31">
        <v>43280</v>
      </c>
      <c r="I23"/>
      <c r="J23"/>
      <c r="K23"/>
    </row>
    <row r="24" spans="1:11" ht="18" customHeight="1">
      <c r="A24"/>
      <c r="B24"/>
      <c r="C24"/>
      <c r="D24"/>
      <c r="E24"/>
      <c r="I24"/>
      <c r="J24"/>
      <c r="K24"/>
    </row>
    <row r="25" spans="1:11">
      <c r="A25"/>
      <c r="B25"/>
      <c r="C25"/>
      <c r="D25"/>
      <c r="E25"/>
      <c r="I25"/>
      <c r="J25"/>
      <c r="K25"/>
    </row>
    <row r="26" spans="1:11" ht="42.75">
      <c r="A26" s="65" t="s">
        <v>48</v>
      </c>
      <c r="B26" s="31">
        <v>43279</v>
      </c>
      <c r="C26" s="69">
        <v>875.99</v>
      </c>
      <c r="D26" s="32">
        <v>0</v>
      </c>
      <c r="E26" s="31">
        <v>43280</v>
      </c>
      <c r="G26"/>
      <c r="H26"/>
      <c r="I26"/>
      <c r="J26"/>
      <c r="K26"/>
    </row>
    <row r="27" spans="1:11" ht="28.5">
      <c r="A27" s="65" t="s">
        <v>49</v>
      </c>
      <c r="B27" s="31">
        <v>43280</v>
      </c>
      <c r="C27" s="69">
        <v>38.96</v>
      </c>
      <c r="D27" s="32">
        <v>0</v>
      </c>
      <c r="E27" s="31">
        <v>43280</v>
      </c>
      <c r="G27"/>
      <c r="H27" s="30"/>
      <c r="I27"/>
      <c r="J27"/>
      <c r="K27"/>
    </row>
    <row r="28" spans="1:11" s="28" customFormat="1" ht="28.5">
      <c r="A28" s="65" t="s">
        <v>50</v>
      </c>
      <c r="B28" s="31">
        <v>43196</v>
      </c>
      <c r="C28" s="69">
        <f>33.52+25.51</f>
        <v>59.03</v>
      </c>
      <c r="D28" s="126">
        <v>0.9</v>
      </c>
      <c r="E28" s="31">
        <v>43280</v>
      </c>
      <c r="F28" s="37"/>
      <c r="G28"/>
      <c r="H28"/>
      <c r="I28" s="30"/>
      <c r="J28" s="100"/>
      <c r="K28"/>
    </row>
    <row r="29" spans="1:11" s="28" customFormat="1">
      <c r="A29" s="125" t="s">
        <v>51</v>
      </c>
      <c r="B29" s="127">
        <v>43280</v>
      </c>
      <c r="C29" s="69">
        <v>24.13</v>
      </c>
      <c r="D29" s="32">
        <v>0</v>
      </c>
      <c r="E29" s="31">
        <v>43280</v>
      </c>
      <c r="F29" s="37"/>
      <c r="I29" s="96"/>
      <c r="J29" s="101"/>
      <c r="K29" s="42"/>
    </row>
    <row r="30" spans="1:11" s="28" customFormat="1">
      <c r="A30" s="125" t="s">
        <v>52</v>
      </c>
      <c r="B30" s="127">
        <v>43280</v>
      </c>
      <c r="C30" s="69">
        <v>197.04</v>
      </c>
      <c r="D30" s="32">
        <v>0</v>
      </c>
      <c r="E30" s="31">
        <v>43280</v>
      </c>
      <c r="F30" s="37"/>
      <c r="I30" s="96"/>
      <c r="J30" s="101"/>
      <c r="K30" s="42"/>
    </row>
    <row r="31" spans="1:11" s="28" customFormat="1">
      <c r="A31" s="183" t="s">
        <v>19</v>
      </c>
      <c r="B31" s="183"/>
      <c r="C31" s="121">
        <f>SUM(C13:C30)</f>
        <v>3199.9300000000007</v>
      </c>
      <c r="D31" s="87">
        <f>D28</f>
        <v>0.9</v>
      </c>
      <c r="E31" s="122">
        <f>C31+D31</f>
        <v>3200.8300000000008</v>
      </c>
      <c r="F31" s="37"/>
      <c r="J31" s="101"/>
    </row>
    <row r="32" spans="1:11" s="28" customFormat="1">
      <c r="F32" s="37"/>
      <c r="J32" s="101"/>
    </row>
    <row r="33" spans="1:10" s="28" customFormat="1" ht="46.5" customHeight="1">
      <c r="A33" s="56" t="s">
        <v>34</v>
      </c>
      <c r="B33" s="56" t="s">
        <v>35</v>
      </c>
      <c r="C33" s="56" t="s">
        <v>53</v>
      </c>
      <c r="D33" s="56" t="s">
        <v>37</v>
      </c>
      <c r="E33" s="56" t="s">
        <v>38</v>
      </c>
      <c r="F33" s="37"/>
      <c r="J33" s="101"/>
    </row>
    <row r="34" spans="1:10" ht="17.25" customHeight="1">
      <c r="A34" s="64"/>
      <c r="B34" s="88" t="s">
        <v>54</v>
      </c>
      <c r="C34" s="89">
        <v>0</v>
      </c>
      <c r="D34" s="89">
        <v>0</v>
      </c>
      <c r="E34" s="88" t="s">
        <v>54</v>
      </c>
    </row>
    <row r="35" spans="1:10" ht="17.25" customHeight="1">
      <c r="A35" s="64"/>
      <c r="B35" s="88" t="s">
        <v>54</v>
      </c>
      <c r="C35" s="89">
        <v>0</v>
      </c>
      <c r="D35" s="89">
        <v>0</v>
      </c>
      <c r="E35" s="88" t="s">
        <v>54</v>
      </c>
    </row>
    <row r="36" spans="1:10" ht="17.25" customHeight="1">
      <c r="A36" s="184" t="s">
        <v>20</v>
      </c>
      <c r="B36" s="185"/>
      <c r="C36" s="57">
        <f>SUM(C34:C35)</f>
        <v>0</v>
      </c>
      <c r="D36" s="186">
        <v>0</v>
      </c>
      <c r="E36" s="186"/>
    </row>
    <row r="37" spans="1:10" ht="9.9499999999999993" customHeight="1">
      <c r="A37" s="90"/>
      <c r="B37" s="90"/>
      <c r="C37" s="90"/>
      <c r="D37" s="90"/>
      <c r="E37" s="90"/>
    </row>
    <row r="38" spans="1:10" ht="46.5" customHeight="1">
      <c r="A38" s="175" t="s">
        <v>55</v>
      </c>
      <c r="B38" s="176"/>
      <c r="C38" s="177" t="s">
        <v>56</v>
      </c>
      <c r="D38" s="178"/>
      <c r="E38" s="179"/>
    </row>
    <row r="39" spans="1:10" ht="30" customHeight="1">
      <c r="A39" s="180" t="s">
        <v>24</v>
      </c>
      <c r="B39" s="180"/>
      <c r="C39" s="180" t="s">
        <v>57</v>
      </c>
      <c r="D39" s="180"/>
      <c r="E39" s="180"/>
    </row>
    <row r="40" spans="1:10" ht="17.25" customHeight="1"/>
    <row r="41" spans="1:10" ht="17.25" customHeight="1"/>
    <row r="42" spans="1:10" ht="17.25" customHeight="1"/>
    <row r="43" spans="1:10" ht="17.25" customHeight="1"/>
    <row r="44" spans="1:10" ht="17.25" customHeight="1"/>
    <row r="45" spans="1:10" ht="17.25" customHeight="1"/>
    <row r="46" spans="1:10" ht="17.25" customHeight="1"/>
    <row r="47" spans="1:10" ht="17.25" customHeight="1"/>
    <row r="48" spans="1:10" ht="17.25" customHeight="1"/>
    <row r="49" ht="17.25" customHeight="1"/>
    <row r="50" ht="17.25" customHeight="1"/>
    <row r="51" ht="17.25" customHeight="1"/>
    <row r="52" ht="17.25" customHeight="1"/>
    <row r="53" ht="17.25" customHeight="1"/>
    <row r="54" ht="17.25" customHeight="1"/>
    <row r="55" ht="17.25" customHeight="1"/>
    <row r="56" ht="17.25" customHeight="1"/>
  </sheetData>
  <mergeCells count="18">
    <mergeCell ref="A6:B6"/>
    <mergeCell ref="C6:E6"/>
    <mergeCell ref="D1:E1"/>
    <mergeCell ref="A2:E2"/>
    <mergeCell ref="A4:B5"/>
    <mergeCell ref="C4:E4"/>
    <mergeCell ref="C5:E5"/>
    <mergeCell ref="A38:B38"/>
    <mergeCell ref="C38:E38"/>
    <mergeCell ref="A39:B39"/>
    <mergeCell ref="C39:E39"/>
    <mergeCell ref="A7:B7"/>
    <mergeCell ref="C7:E7"/>
    <mergeCell ref="A9:E9"/>
    <mergeCell ref="A11:E11"/>
    <mergeCell ref="A31:B31"/>
    <mergeCell ref="A36:B36"/>
    <mergeCell ref="D36:E36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&amp;L&amp;G</oddHeader>
  </headerFooter>
  <legacy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H49"/>
  <sheetViews>
    <sheetView topLeftCell="A7" zoomScaleNormal="100" workbookViewId="0">
      <selection activeCell="G29" sqref="G29"/>
    </sheetView>
  </sheetViews>
  <sheetFormatPr defaultRowHeight="17.25" customHeight="1"/>
  <cols>
    <col min="1" max="1" width="13.85546875" customWidth="1"/>
    <col min="2" max="2" width="18.28515625" customWidth="1"/>
    <col min="3" max="3" width="17" customWidth="1"/>
    <col min="4" max="4" width="17.42578125" customWidth="1"/>
    <col min="5" max="5" width="20.42578125" customWidth="1"/>
    <col min="7" max="7" width="17.5703125" bestFit="1" customWidth="1"/>
    <col min="8" max="8" width="18.85546875" bestFit="1" customWidth="1"/>
    <col min="9" max="9" width="14.7109375" bestFit="1" customWidth="1"/>
    <col min="10" max="10" width="15.85546875" bestFit="1" customWidth="1"/>
    <col min="11" max="11" width="14.7109375" bestFit="1" customWidth="1"/>
  </cols>
  <sheetData>
    <row r="1" spans="1:7" ht="17.25" customHeight="1">
      <c r="A1" s="192" t="s">
        <v>58</v>
      </c>
      <c r="B1" s="192"/>
      <c r="C1" s="192"/>
      <c r="D1" s="192"/>
      <c r="E1" s="192"/>
      <c r="F1" s="3"/>
      <c r="G1" s="3"/>
    </row>
    <row r="2" spans="1:7" ht="14.1" customHeight="1">
      <c r="A2" s="7"/>
      <c r="B2" s="7"/>
      <c r="C2" s="7"/>
      <c r="D2" s="7"/>
      <c r="E2" s="7"/>
      <c r="F2" s="3"/>
      <c r="G2" s="3"/>
    </row>
    <row r="3" spans="1:7" ht="17.25" customHeight="1">
      <c r="A3" s="190" t="s">
        <v>59</v>
      </c>
      <c r="B3" s="190"/>
      <c r="C3" s="190"/>
      <c r="D3" s="190"/>
      <c r="E3" s="190"/>
      <c r="F3" s="3"/>
      <c r="G3" s="3"/>
    </row>
    <row r="4" spans="1:7" ht="9.9499999999999993" customHeight="1">
      <c r="A4" s="193"/>
      <c r="B4" s="193"/>
      <c r="C4" s="193"/>
      <c r="D4" s="193"/>
      <c r="E4" s="193"/>
      <c r="F4" s="3"/>
      <c r="G4" s="3"/>
    </row>
    <row r="5" spans="1:7" ht="27" customHeight="1">
      <c r="A5" s="194" t="s">
        <v>60</v>
      </c>
      <c r="B5" s="170"/>
      <c r="C5" s="170"/>
      <c r="D5" s="170"/>
      <c r="E5" s="9" t="s">
        <v>28</v>
      </c>
      <c r="F5" s="3"/>
      <c r="G5" s="3"/>
    </row>
    <row r="6" spans="1:7" ht="17.25" customHeight="1">
      <c r="A6" s="191" t="s">
        <v>61</v>
      </c>
      <c r="B6" s="191"/>
      <c r="C6" s="191"/>
      <c r="D6" s="191"/>
      <c r="E6" s="191"/>
      <c r="F6" s="3"/>
      <c r="G6" s="3"/>
    </row>
    <row r="7" spans="1:7" ht="30" customHeight="1">
      <c r="A7" s="195" t="s">
        <v>62</v>
      </c>
      <c r="B7" s="195"/>
      <c r="C7" s="195"/>
      <c r="D7" s="170" t="s">
        <v>63</v>
      </c>
      <c r="E7" s="170"/>
      <c r="F7" s="3"/>
      <c r="G7" s="3"/>
    </row>
    <row r="8" spans="1:7" ht="17.25" customHeight="1">
      <c r="A8" s="191" t="s">
        <v>64</v>
      </c>
      <c r="B8" s="191"/>
      <c r="C8" s="191"/>
      <c r="D8" s="191"/>
      <c r="E8" s="191"/>
      <c r="F8" s="3"/>
      <c r="G8" s="23"/>
    </row>
    <row r="9" spans="1:7" ht="17.25" customHeight="1">
      <c r="A9" s="170" t="s">
        <v>65</v>
      </c>
      <c r="B9" s="170"/>
      <c r="C9" s="170"/>
      <c r="D9" s="170" t="s">
        <v>66</v>
      </c>
      <c r="E9" s="170"/>
      <c r="F9" s="3"/>
      <c r="G9" s="3"/>
    </row>
    <row r="10" spans="1:7" ht="27" customHeight="1">
      <c r="A10" s="170" t="s">
        <v>67</v>
      </c>
      <c r="B10" s="170"/>
      <c r="C10" s="170"/>
      <c r="D10" s="170" t="s">
        <v>68</v>
      </c>
      <c r="E10" s="170"/>
      <c r="F10" s="3"/>
      <c r="G10" s="3"/>
    </row>
    <row r="11" spans="1:7" ht="21.75" customHeight="1">
      <c r="A11" s="191" t="s">
        <v>69</v>
      </c>
      <c r="B11" s="191"/>
      <c r="C11" s="191"/>
      <c r="D11" s="191"/>
      <c r="E11" s="191"/>
      <c r="F11" s="3"/>
      <c r="G11" s="3"/>
    </row>
    <row r="12" spans="1:7" ht="33" customHeight="1">
      <c r="A12" s="91" t="s">
        <v>12</v>
      </c>
      <c r="B12" s="91" t="s">
        <v>70</v>
      </c>
      <c r="C12" s="91" t="s">
        <v>71</v>
      </c>
      <c r="D12" s="91" t="s">
        <v>72</v>
      </c>
      <c r="E12" s="91" t="s">
        <v>73</v>
      </c>
      <c r="F12" s="3"/>
      <c r="G12" s="3"/>
    </row>
    <row r="13" spans="1:7" ht="25.5">
      <c r="A13" s="104" t="s">
        <v>74</v>
      </c>
      <c r="B13" s="107">
        <v>56027.86</v>
      </c>
      <c r="C13" s="107">
        <f>7636.55+552.67+565.13+100</f>
        <v>8854.35</v>
      </c>
      <c r="D13" s="107">
        <v>47082.11</v>
      </c>
      <c r="E13" s="105">
        <f>(C13+D13-B13)</f>
        <v>-91.400000000001455</v>
      </c>
      <c r="F13" s="3"/>
    </row>
    <row r="14" spans="1:7" ht="25.5">
      <c r="A14" s="104" t="s">
        <v>75</v>
      </c>
      <c r="B14" s="108">
        <v>47082.11</v>
      </c>
      <c r="C14" s="108">
        <f>509.5+14807</f>
        <v>15316.5</v>
      </c>
      <c r="D14" s="108">
        <v>32007.15</v>
      </c>
      <c r="E14" s="105">
        <f>(C14+D14-B14)</f>
        <v>241.54000000000087</v>
      </c>
      <c r="F14" s="3"/>
    </row>
    <row r="15" spans="1:7" ht="25.5">
      <c r="A15" s="104" t="s">
        <v>76</v>
      </c>
      <c r="B15" s="108">
        <f>D14</f>
        <v>32007.15</v>
      </c>
      <c r="C15" s="108">
        <f>5286.16+100+439+14830</f>
        <v>20655.16</v>
      </c>
      <c r="D15" s="108">
        <v>11373.77</v>
      </c>
      <c r="E15" s="105">
        <f t="shared" ref="E15:E26" si="0">(C15+D15-B15)</f>
        <v>21.779999999998836</v>
      </c>
      <c r="F15" s="3"/>
    </row>
    <row r="16" spans="1:7" ht="25.5">
      <c r="A16" s="104" t="s">
        <v>77</v>
      </c>
      <c r="B16" s="108">
        <f>D15+107686.78</f>
        <v>119060.55</v>
      </c>
      <c r="C16" s="108">
        <f>2324.93+100+376+8533.6+6318.4</f>
        <v>17652.93</v>
      </c>
      <c r="D16" s="108">
        <v>101780.9</v>
      </c>
      <c r="E16" s="105">
        <f t="shared" si="0"/>
        <v>373.27999999998428</v>
      </c>
      <c r="F16" s="3"/>
    </row>
    <row r="17" spans="1:8" ht="25.5">
      <c r="A17" s="104" t="s">
        <v>78</v>
      </c>
      <c r="B17" s="108">
        <f t="shared" ref="B17:B22" si="1">D16</f>
        <v>101780.9</v>
      </c>
      <c r="C17" s="108">
        <f>269.97+2035.02+4780.57+100+16661.52</f>
        <v>23847.08</v>
      </c>
      <c r="D17" s="108">
        <v>78344.89</v>
      </c>
      <c r="E17" s="105">
        <f t="shared" si="0"/>
        <v>411.07000000000698</v>
      </c>
      <c r="F17" s="3"/>
    </row>
    <row r="18" spans="1:8" ht="25.5">
      <c r="A18" s="106" t="s">
        <v>79</v>
      </c>
      <c r="B18" s="108">
        <f t="shared" si="1"/>
        <v>78344.89</v>
      </c>
      <c r="C18" s="108">
        <f>302.31+2684.67+100+420.7+15277.88</f>
        <v>18785.559999999998</v>
      </c>
      <c r="D18" s="108">
        <v>59888.74</v>
      </c>
      <c r="E18" s="105">
        <f t="shared" si="0"/>
        <v>329.40999999998894</v>
      </c>
      <c r="F18" s="3"/>
    </row>
    <row r="19" spans="1:8" ht="25.5">
      <c r="A19" s="104" t="s">
        <v>80</v>
      </c>
      <c r="B19" s="109">
        <f t="shared" si="1"/>
        <v>59888.74</v>
      </c>
      <c r="C19" s="109">
        <f>1952.91+100+20973.2</f>
        <v>23026.11</v>
      </c>
      <c r="D19" s="109">
        <v>37008.85</v>
      </c>
      <c r="E19" s="105">
        <f t="shared" si="0"/>
        <v>146.22000000000116</v>
      </c>
      <c r="F19" s="3"/>
    </row>
    <row r="20" spans="1:8" ht="25.5">
      <c r="A20" s="104" t="s">
        <v>81</v>
      </c>
      <c r="B20" s="109">
        <f t="shared" si="1"/>
        <v>37008.85</v>
      </c>
      <c r="C20" s="109">
        <f>1731.72+100+14968.57</f>
        <v>16800.29</v>
      </c>
      <c r="D20" s="108">
        <v>20290.900000000001</v>
      </c>
      <c r="E20" s="105">
        <f t="shared" si="0"/>
        <v>82.340000000003783</v>
      </c>
      <c r="F20" s="3"/>
    </row>
    <row r="21" spans="1:8" ht="25.5">
      <c r="A21" s="106" t="s">
        <v>82</v>
      </c>
      <c r="B21" s="108">
        <f t="shared" si="1"/>
        <v>20290.900000000001</v>
      </c>
      <c r="C21" s="108">
        <f>1862.59+100+12295.7+1560.5</f>
        <v>15818.79</v>
      </c>
      <c r="D21" s="108">
        <v>4448.05</v>
      </c>
      <c r="E21" s="105">
        <f t="shared" si="0"/>
        <v>-24.06000000000131</v>
      </c>
      <c r="F21" s="3"/>
    </row>
    <row r="22" spans="1:8" ht="25.5">
      <c r="A22" s="106" t="s">
        <v>83</v>
      </c>
      <c r="B22" s="110">
        <f t="shared" si="1"/>
        <v>4448.05</v>
      </c>
      <c r="C22" s="110">
        <v>100</v>
      </c>
      <c r="D22" s="110">
        <f>4367.14</f>
        <v>4367.1400000000003</v>
      </c>
      <c r="E22" s="105">
        <f t="shared" si="0"/>
        <v>19.090000000000146</v>
      </c>
      <c r="F22" s="3"/>
    </row>
    <row r="23" spans="1:8" ht="25.5">
      <c r="A23" s="106" t="s">
        <v>83</v>
      </c>
      <c r="B23" s="110">
        <v>46097.94</v>
      </c>
      <c r="C23" s="110">
        <v>0</v>
      </c>
      <c r="D23" s="110">
        <v>46097.94</v>
      </c>
      <c r="E23" s="105">
        <f t="shared" si="0"/>
        <v>0</v>
      </c>
      <c r="F23" s="3"/>
    </row>
    <row r="24" spans="1:8" ht="25.5">
      <c r="A24" s="103" t="s">
        <v>84</v>
      </c>
      <c r="B24" s="110">
        <v>50465.08</v>
      </c>
      <c r="C24" s="110">
        <f>1615.7+2727.35+5457.07+100+1628.26+1551.93+689.48+25932.11</f>
        <v>39701.9</v>
      </c>
      <c r="D24" s="110">
        <v>10881.83</v>
      </c>
      <c r="E24" s="105">
        <f t="shared" si="0"/>
        <v>118.65000000000146</v>
      </c>
      <c r="F24" s="3"/>
    </row>
    <row r="25" spans="1:8" ht="25.5">
      <c r="A25" s="103" t="s">
        <v>85</v>
      </c>
      <c r="B25" s="110">
        <f>D24</f>
        <v>10881.83</v>
      </c>
      <c r="C25" s="110">
        <v>100</v>
      </c>
      <c r="D25" s="110">
        <v>10831.27</v>
      </c>
      <c r="E25" s="105">
        <f t="shared" si="0"/>
        <v>49.440000000000509</v>
      </c>
      <c r="F25" s="1"/>
    </row>
    <row r="26" spans="1:8" ht="25.5">
      <c r="A26" s="103" t="s">
        <v>86</v>
      </c>
      <c r="B26" s="110">
        <f>D25</f>
        <v>10831.27</v>
      </c>
      <c r="C26" s="110">
        <v>0</v>
      </c>
      <c r="D26" s="110">
        <v>10856.05</v>
      </c>
      <c r="E26" s="105">
        <f t="shared" si="0"/>
        <v>24.779999999998836</v>
      </c>
      <c r="F26" s="1"/>
      <c r="H26" s="92"/>
    </row>
    <row r="27" spans="1:8" ht="17.25" customHeight="1">
      <c r="A27" s="190" t="s">
        <v>87</v>
      </c>
      <c r="B27" s="190"/>
      <c r="C27" s="190"/>
      <c r="D27" s="190"/>
      <c r="E27" s="58">
        <f>SUM(E14:E26)</f>
        <v>1793.5399999999845</v>
      </c>
      <c r="F27" s="1"/>
    </row>
    <row r="28" spans="1:8" ht="8.25" customHeight="1">
      <c r="A28" s="3"/>
      <c r="B28" s="3"/>
      <c r="C28" s="3"/>
      <c r="D28" s="3"/>
      <c r="E28" s="3"/>
      <c r="F28" s="3"/>
    </row>
    <row r="29" spans="1:8" ht="44.25" customHeight="1">
      <c r="A29" s="162" t="s">
        <v>88</v>
      </c>
      <c r="B29" s="162"/>
      <c r="C29" s="162"/>
      <c r="D29" s="162" t="s">
        <v>89</v>
      </c>
      <c r="E29" s="162"/>
      <c r="F29" s="3"/>
      <c r="G29" s="3"/>
    </row>
    <row r="30" spans="1:8" ht="31.5" customHeight="1">
      <c r="A30" s="162" t="s">
        <v>57</v>
      </c>
      <c r="B30" s="162"/>
      <c r="C30" s="162"/>
      <c r="D30" s="162" t="s">
        <v>57</v>
      </c>
      <c r="E30" s="162"/>
      <c r="F30" s="3"/>
      <c r="G30" s="3"/>
    </row>
    <row r="31" spans="1:8" ht="17.25" customHeight="1">
      <c r="A31" s="1"/>
      <c r="B31" s="1"/>
      <c r="C31" s="1"/>
      <c r="D31" s="1"/>
      <c r="E31" s="1"/>
      <c r="F31" s="1"/>
      <c r="G31" s="1"/>
    </row>
    <row r="32" spans="1:8" ht="17.25" customHeight="1">
      <c r="A32" s="1"/>
      <c r="B32" s="1"/>
      <c r="C32" s="1"/>
      <c r="D32" s="1"/>
      <c r="E32" s="1"/>
      <c r="F32" s="1"/>
      <c r="G32" s="1"/>
    </row>
    <row r="33" spans="6:7" ht="17.25" customHeight="1">
      <c r="F33" s="3"/>
      <c r="G33" s="3"/>
    </row>
    <row r="34" spans="6:7" ht="17.25" customHeight="1">
      <c r="F34" s="3"/>
      <c r="G34" s="3"/>
    </row>
    <row r="35" spans="6:7" ht="17.25" customHeight="1">
      <c r="F35" s="3"/>
      <c r="G35" s="3"/>
    </row>
    <row r="36" spans="6:7" ht="17.25" customHeight="1">
      <c r="F36" s="3"/>
      <c r="G36" s="3"/>
    </row>
    <row r="37" spans="6:7" ht="17.25" customHeight="1">
      <c r="F37" s="3"/>
      <c r="G37" s="3"/>
    </row>
    <row r="38" spans="6:7" ht="17.25" customHeight="1">
      <c r="F38" s="3"/>
      <c r="G38" s="23"/>
    </row>
    <row r="39" spans="6:7" ht="17.25" customHeight="1">
      <c r="F39" s="3"/>
      <c r="G39" s="3"/>
    </row>
    <row r="40" spans="6:7" ht="17.25" customHeight="1">
      <c r="F40" s="3"/>
      <c r="G40" s="3"/>
    </row>
    <row r="41" spans="6:7" ht="17.25" customHeight="1">
      <c r="F41" s="3"/>
      <c r="G41" s="3"/>
    </row>
    <row r="42" spans="6:7" ht="17.25" customHeight="1">
      <c r="F42" s="3"/>
      <c r="G42" s="3"/>
    </row>
    <row r="43" spans="6:7" ht="17.25" customHeight="1">
      <c r="F43" s="3"/>
      <c r="G43" s="3"/>
    </row>
    <row r="44" spans="6:7" ht="17.25" customHeight="1">
      <c r="F44" s="1"/>
      <c r="G44" s="1"/>
    </row>
    <row r="45" spans="6:7" ht="17.25" customHeight="1">
      <c r="F45" s="1"/>
      <c r="G45" s="1"/>
    </row>
    <row r="46" spans="6:7" ht="17.25" customHeight="1">
      <c r="F46" s="1"/>
      <c r="G46" s="1"/>
    </row>
    <row r="47" spans="6:7" ht="17.25" customHeight="1">
      <c r="F47" s="1"/>
      <c r="G47" s="1"/>
    </row>
    <row r="48" spans="6:7" ht="17.25" customHeight="1">
      <c r="F48" s="1"/>
      <c r="G48" s="1"/>
    </row>
    <row r="49" spans="6:7" ht="17.25" customHeight="1">
      <c r="F49" s="1"/>
      <c r="G49" s="1"/>
    </row>
  </sheetData>
  <mergeCells count="18">
    <mergeCell ref="A11:E11"/>
    <mergeCell ref="A1:E1"/>
    <mergeCell ref="A3:E3"/>
    <mergeCell ref="A4:E4"/>
    <mergeCell ref="A5:D5"/>
    <mergeCell ref="A6:E6"/>
    <mergeCell ref="A7:C7"/>
    <mergeCell ref="D7:E7"/>
    <mergeCell ref="A8:E8"/>
    <mergeCell ref="A9:C9"/>
    <mergeCell ref="D9:E9"/>
    <mergeCell ref="A10:C10"/>
    <mergeCell ref="D10:E10"/>
    <mergeCell ref="A27:D27"/>
    <mergeCell ref="A29:C29"/>
    <mergeCell ref="D29:E29"/>
    <mergeCell ref="A30:C30"/>
    <mergeCell ref="D30:E30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&amp;L&amp;G</oddHead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0000"/>
  </sheetPr>
  <dimension ref="A1:AB86"/>
  <sheetViews>
    <sheetView topLeftCell="A56" zoomScale="90" zoomScaleNormal="90" workbookViewId="0">
      <selection activeCell="D26" sqref="D26"/>
    </sheetView>
  </sheetViews>
  <sheetFormatPr defaultRowHeight="17.25" customHeight="1"/>
  <cols>
    <col min="1" max="1" width="39.7109375" style="6" customWidth="1"/>
    <col min="2" max="2" width="12" style="6" customWidth="1"/>
    <col min="3" max="3" width="16.7109375" style="6" customWidth="1"/>
    <col min="4" max="4" width="23.85546875" style="6" customWidth="1"/>
    <col min="5" max="5" width="8.85546875" customWidth="1"/>
    <col min="6" max="6" width="13.28515625" bestFit="1" customWidth="1"/>
    <col min="7" max="7" width="36.28515625" bestFit="1" customWidth="1"/>
    <col min="8" max="8" width="13.5703125" customWidth="1"/>
    <col min="9" max="9" width="13.85546875" bestFit="1" customWidth="1"/>
    <col min="10" max="10" width="13.5703125" bestFit="1" customWidth="1"/>
    <col min="11" max="11" width="13.85546875" bestFit="1" customWidth="1"/>
    <col min="12" max="12" width="12.5703125" bestFit="1" customWidth="1"/>
    <col min="29" max="16384" width="9.140625" style="6"/>
  </cols>
  <sheetData>
    <row r="1" spans="1:7" ht="33.75" customHeight="1">
      <c r="D1" s="20" t="s">
        <v>90</v>
      </c>
    </row>
    <row r="2" spans="1:7" ht="17.25" customHeight="1">
      <c r="A2" s="207" t="s">
        <v>91</v>
      </c>
      <c r="B2" s="207"/>
      <c r="C2" s="207"/>
      <c r="D2" s="207"/>
    </row>
    <row r="3" spans="1:7" ht="17.25" customHeight="1">
      <c r="A3" s="209" t="s">
        <v>92</v>
      </c>
      <c r="B3" s="209"/>
      <c r="C3" s="209"/>
      <c r="D3" s="209"/>
    </row>
    <row r="4" spans="1:7" ht="39" customHeight="1">
      <c r="A4" s="169" t="s">
        <v>60</v>
      </c>
      <c r="B4" s="169"/>
      <c r="C4" s="169"/>
      <c r="D4" s="22" t="s">
        <v>28</v>
      </c>
    </row>
    <row r="5" spans="1:7" ht="57.75" customHeight="1">
      <c r="A5" s="169"/>
      <c r="B5" s="169"/>
      <c r="C5" s="169"/>
      <c r="D5" s="22" t="s">
        <v>29</v>
      </c>
    </row>
    <row r="6" spans="1:7" ht="27" customHeight="1">
      <c r="A6" s="169" t="s">
        <v>93</v>
      </c>
      <c r="B6" s="169"/>
      <c r="C6" s="169" t="s">
        <v>6</v>
      </c>
      <c r="D6" s="169"/>
    </row>
    <row r="7" spans="1:7" ht="38.25" customHeight="1">
      <c r="A7" s="210" t="s">
        <v>94</v>
      </c>
      <c r="B7" s="211"/>
      <c r="C7" s="212" t="s">
        <v>95</v>
      </c>
      <c r="D7" s="213"/>
    </row>
    <row r="8" spans="1:7" ht="17.25" customHeight="1">
      <c r="A8" s="207" t="s">
        <v>96</v>
      </c>
      <c r="B8" s="207"/>
      <c r="C8" s="207" t="s">
        <v>97</v>
      </c>
      <c r="D8" s="207"/>
    </row>
    <row r="9" spans="1:7" ht="17.25" customHeight="1">
      <c r="A9" s="111" t="s">
        <v>98</v>
      </c>
      <c r="B9" s="95">
        <v>43042</v>
      </c>
      <c r="C9" s="202">
        <v>110000</v>
      </c>
      <c r="D9" s="203"/>
    </row>
    <row r="10" spans="1:7" ht="30.75" customHeight="1">
      <c r="A10" s="111" t="s">
        <v>99</v>
      </c>
      <c r="B10" s="94">
        <v>42998</v>
      </c>
      <c r="C10" s="202">
        <v>47183.11</v>
      </c>
      <c r="D10" s="203"/>
    </row>
    <row r="11" spans="1:7" ht="17.25" customHeight="1">
      <c r="A11" s="111" t="s">
        <v>100</v>
      </c>
      <c r="B11" s="94">
        <v>43327</v>
      </c>
      <c r="C11" s="202">
        <f>'ANEXO IV TARIFAS'!E53+'ANEXO V '!E31</f>
        <v>3917.5900000000011</v>
      </c>
      <c r="D11" s="203"/>
    </row>
    <row r="12" spans="1:7" ht="36" customHeight="1">
      <c r="A12" s="111" t="s">
        <v>101</v>
      </c>
      <c r="B12" s="94">
        <v>43312</v>
      </c>
      <c r="C12" s="202">
        <f>'ANEXO VI'!E27</f>
        <v>1793.5399999999845</v>
      </c>
      <c r="D12" s="203"/>
    </row>
    <row r="13" spans="1:7" ht="36" customHeight="1">
      <c r="A13" s="111" t="s">
        <v>102</v>
      </c>
      <c r="B13" s="94">
        <v>43249</v>
      </c>
      <c r="C13" s="202">
        <v>66000</v>
      </c>
      <c r="D13" s="203"/>
    </row>
    <row r="14" spans="1:7" ht="17.25" customHeight="1">
      <c r="A14" s="204" t="s">
        <v>103</v>
      </c>
      <c r="B14" s="204"/>
      <c r="C14" s="205">
        <f>SUM(C9:D13)</f>
        <v>228894.23999999996</v>
      </c>
      <c r="D14" s="206"/>
    </row>
    <row r="15" spans="1:7" ht="17.25" customHeight="1">
      <c r="A15" s="207" t="s">
        <v>104</v>
      </c>
      <c r="B15" s="207"/>
      <c r="C15" s="207"/>
      <c r="D15" s="207"/>
      <c r="G15" s="30"/>
    </row>
    <row r="16" spans="1:7" ht="42.75" customHeight="1">
      <c r="A16" s="112" t="s">
        <v>105</v>
      </c>
      <c r="B16" s="112" t="s">
        <v>106</v>
      </c>
      <c r="C16" s="112" t="s">
        <v>107</v>
      </c>
      <c r="D16" s="112" t="s">
        <v>108</v>
      </c>
    </row>
    <row r="17" spans="1:10" ht="17.25" customHeight="1">
      <c r="A17" s="208" t="s">
        <v>109</v>
      </c>
      <c r="B17" s="208"/>
      <c r="C17" s="208"/>
      <c r="D17" s="61">
        <f>D18+D19+D20+D21+D22+D23+D24+D25</f>
        <v>46868.38</v>
      </c>
      <c r="G17" s="30"/>
    </row>
    <row r="18" spans="1:10" ht="18" customHeight="1">
      <c r="A18" s="27" t="s">
        <v>110</v>
      </c>
      <c r="B18" s="21"/>
      <c r="C18" s="59">
        <v>1538.52</v>
      </c>
      <c r="D18" s="60">
        <f t="shared" ref="D18:D25" si="0">B18+C18</f>
        <v>1538.52</v>
      </c>
      <c r="G18" s="30"/>
    </row>
    <row r="19" spans="1:10" ht="18" customHeight="1">
      <c r="A19" s="27" t="s">
        <v>111</v>
      </c>
      <c r="B19" s="21"/>
      <c r="C19" s="59">
        <v>1163.9100000000001</v>
      </c>
      <c r="D19" s="60">
        <f t="shared" si="0"/>
        <v>1163.9100000000001</v>
      </c>
      <c r="G19" s="30"/>
    </row>
    <row r="20" spans="1:10" ht="18" customHeight="1">
      <c r="A20" s="27" t="s">
        <v>112</v>
      </c>
      <c r="B20" s="21"/>
      <c r="C20" s="59">
        <v>22028.79</v>
      </c>
      <c r="D20" s="60">
        <f t="shared" si="0"/>
        <v>22028.79</v>
      </c>
      <c r="J20" s="92"/>
    </row>
    <row r="21" spans="1:10" ht="18" customHeight="1">
      <c r="A21" s="27" t="s">
        <v>113</v>
      </c>
      <c r="B21" s="21"/>
      <c r="C21" s="59">
        <v>5360.8</v>
      </c>
      <c r="D21" s="60">
        <f t="shared" si="0"/>
        <v>5360.8</v>
      </c>
      <c r="J21" s="92"/>
    </row>
    <row r="22" spans="1:10" ht="18" customHeight="1">
      <c r="A22" s="27" t="s">
        <v>114</v>
      </c>
      <c r="B22" s="21"/>
      <c r="C22" s="59">
        <v>9756.66</v>
      </c>
      <c r="D22" s="60">
        <f t="shared" si="0"/>
        <v>9756.66</v>
      </c>
      <c r="J22" s="92"/>
    </row>
    <row r="23" spans="1:10" ht="18" customHeight="1">
      <c r="A23" s="27" t="s">
        <v>115</v>
      </c>
      <c r="B23" s="21"/>
      <c r="C23" s="59">
        <v>1992.7</v>
      </c>
      <c r="D23" s="60">
        <f t="shared" si="0"/>
        <v>1992.7</v>
      </c>
    </row>
    <row r="24" spans="1:10" ht="18" customHeight="1">
      <c r="A24" s="27" t="s">
        <v>116</v>
      </c>
      <c r="B24" s="21"/>
      <c r="C24" s="59">
        <v>3421</v>
      </c>
      <c r="D24" s="60">
        <f t="shared" si="0"/>
        <v>3421</v>
      </c>
    </row>
    <row r="25" spans="1:10" ht="18" customHeight="1">
      <c r="A25" s="27" t="s">
        <v>117</v>
      </c>
      <c r="B25" s="21"/>
      <c r="C25" s="59">
        <v>1606</v>
      </c>
      <c r="D25" s="60">
        <f t="shared" si="0"/>
        <v>1606</v>
      </c>
    </row>
    <row r="26" spans="1:10" ht="17.25" customHeight="1">
      <c r="A26" s="208" t="s">
        <v>118</v>
      </c>
      <c r="B26" s="208"/>
      <c r="C26" s="208"/>
      <c r="D26" s="61">
        <f>D27+D28+D29+D30+D31</f>
        <v>161427.78</v>
      </c>
    </row>
    <row r="27" spans="1:10" ht="17.25" customHeight="1">
      <c r="A27" s="4" t="s">
        <v>119</v>
      </c>
      <c r="B27" s="21"/>
      <c r="C27" s="128">
        <v>116403.4</v>
      </c>
      <c r="D27" s="59">
        <f>B27+C27</f>
        <v>116403.4</v>
      </c>
    </row>
    <row r="28" spans="1:10" ht="17.25" customHeight="1">
      <c r="A28" s="4" t="s">
        <v>120</v>
      </c>
      <c r="B28" s="21"/>
      <c r="C28" s="128">
        <v>39040.06</v>
      </c>
      <c r="D28" s="59">
        <f>C28</f>
        <v>39040.06</v>
      </c>
    </row>
    <row r="29" spans="1:10" ht="17.25" customHeight="1">
      <c r="A29" s="4" t="s">
        <v>121</v>
      </c>
      <c r="B29" s="21"/>
      <c r="C29" s="128">
        <v>4456.63</v>
      </c>
      <c r="D29" s="59">
        <f>C29</f>
        <v>4456.63</v>
      </c>
    </row>
    <row r="30" spans="1:10" ht="17.25" customHeight="1">
      <c r="A30" s="4" t="s">
        <v>122</v>
      </c>
      <c r="B30" s="21"/>
      <c r="C30" s="128">
        <f>1252.16-C38-C39-C41-C51</f>
        <v>1092.31</v>
      </c>
      <c r="D30" s="59">
        <f>C30</f>
        <v>1092.31</v>
      </c>
    </row>
    <row r="31" spans="1:10" ht="28.5">
      <c r="A31" s="4" t="s">
        <v>123</v>
      </c>
      <c r="B31" s="21"/>
      <c r="C31" s="128">
        <v>435.38</v>
      </c>
      <c r="D31" s="59">
        <f>C31</f>
        <v>435.38</v>
      </c>
    </row>
    <row r="32" spans="1:10" ht="15">
      <c r="A32" s="97"/>
      <c r="B32" s="98"/>
      <c r="C32" s="99"/>
      <c r="D32" s="99"/>
    </row>
    <row r="33" spans="1:7" ht="15">
      <c r="A33" s="97"/>
      <c r="B33" s="98"/>
      <c r="C33" s="99"/>
      <c r="D33" s="99"/>
    </row>
    <row r="34" spans="1:7" ht="17.25" customHeight="1">
      <c r="A34" s="208" t="s">
        <v>124</v>
      </c>
      <c r="B34" s="208"/>
      <c r="C34" s="208"/>
      <c r="D34" s="61">
        <f>D35+D36+D37+D38+D39+D40+D41+D42+D43+D44+D45+D46+D47+D48+D49+D50+D51+D52+D53+D54+D55+D56</f>
        <v>9641.0300000000007</v>
      </c>
    </row>
    <row r="35" spans="1:7" ht="35.1" customHeight="1">
      <c r="A35" s="113" t="s">
        <v>125</v>
      </c>
      <c r="B35" s="114"/>
      <c r="C35" s="123">
        <f>'ANEXO IV TARIFAS'!E49</f>
        <v>748.05000000000007</v>
      </c>
      <c r="D35" s="123">
        <f>C35</f>
        <v>748.05000000000007</v>
      </c>
      <c r="G35" s="30"/>
    </row>
    <row r="36" spans="1:7" ht="27">
      <c r="A36" s="115" t="s">
        <v>126</v>
      </c>
      <c r="B36" s="114"/>
      <c r="C36" s="124">
        <v>61.5</v>
      </c>
      <c r="D36" s="123">
        <f t="shared" ref="D36:D56" si="1">C36</f>
        <v>61.5</v>
      </c>
      <c r="G36" s="30"/>
    </row>
    <row r="37" spans="1:7" customFormat="1" ht="15">
      <c r="A37" s="116" t="s">
        <v>127</v>
      </c>
      <c r="B37" s="114"/>
      <c r="C37" s="124">
        <v>338.02</v>
      </c>
      <c r="D37" s="123">
        <f t="shared" si="1"/>
        <v>338.02</v>
      </c>
    </row>
    <row r="38" spans="1:7" customFormat="1" ht="27">
      <c r="A38" s="116" t="s">
        <v>128</v>
      </c>
      <c r="B38" s="114"/>
      <c r="C38" s="124">
        <v>32.92</v>
      </c>
      <c r="D38" s="123">
        <f t="shared" si="1"/>
        <v>32.92</v>
      </c>
      <c r="G38" s="30"/>
    </row>
    <row r="39" spans="1:7" customFormat="1" ht="27">
      <c r="A39" s="116" t="s">
        <v>129</v>
      </c>
      <c r="B39" s="114"/>
      <c r="C39" s="124">
        <v>2.19</v>
      </c>
      <c r="D39" s="123">
        <f t="shared" si="1"/>
        <v>2.19</v>
      </c>
      <c r="G39" s="30"/>
    </row>
    <row r="40" spans="1:7" customFormat="1" ht="27">
      <c r="A40" s="116" t="s">
        <v>130</v>
      </c>
      <c r="B40" s="114"/>
      <c r="C40" s="124">
        <v>19.75</v>
      </c>
      <c r="D40" s="123">
        <f t="shared" si="1"/>
        <v>19.75</v>
      </c>
    </row>
    <row r="41" spans="1:7" customFormat="1" ht="54">
      <c r="A41" s="116" t="s">
        <v>131</v>
      </c>
      <c r="B41" s="114"/>
      <c r="C41" s="124">
        <f>33.8+13.76+14.29+2.96</f>
        <v>64.809999999999988</v>
      </c>
      <c r="D41" s="123">
        <f t="shared" si="1"/>
        <v>64.809999999999988</v>
      </c>
    </row>
    <row r="42" spans="1:7" customFormat="1" ht="27">
      <c r="A42" s="115" t="s">
        <v>132</v>
      </c>
      <c r="B42" s="114"/>
      <c r="C42" s="124">
        <v>3.14</v>
      </c>
      <c r="D42" s="123">
        <f t="shared" si="1"/>
        <v>3.14</v>
      </c>
    </row>
    <row r="43" spans="1:7" customFormat="1" ht="15">
      <c r="A43" s="115" t="s">
        <v>133</v>
      </c>
      <c r="B43" s="114"/>
      <c r="C43" s="124">
        <v>804.51</v>
      </c>
      <c r="D43" s="123">
        <f t="shared" si="1"/>
        <v>804.51</v>
      </c>
    </row>
    <row r="44" spans="1:7" customFormat="1" ht="27">
      <c r="A44" s="115" t="s">
        <v>134</v>
      </c>
      <c r="B44" s="114"/>
      <c r="C44" s="124">
        <v>17.72</v>
      </c>
      <c r="D44" s="123">
        <f t="shared" si="1"/>
        <v>17.72</v>
      </c>
    </row>
    <row r="45" spans="1:7" customFormat="1" ht="27">
      <c r="A45" s="115" t="s">
        <v>135</v>
      </c>
      <c r="B45" s="114"/>
      <c r="C45" s="124">
        <v>4.2</v>
      </c>
      <c r="D45" s="123">
        <f t="shared" si="1"/>
        <v>4.2</v>
      </c>
    </row>
    <row r="46" spans="1:7" customFormat="1" ht="35.1" customHeight="1">
      <c r="A46" s="115" t="s">
        <v>136</v>
      </c>
      <c r="B46" s="114"/>
      <c r="C46" s="124">
        <v>4.49</v>
      </c>
      <c r="D46" s="123">
        <f t="shared" si="1"/>
        <v>4.49</v>
      </c>
      <c r="G46" s="120"/>
    </row>
    <row r="47" spans="1:7" customFormat="1" ht="40.5">
      <c r="A47" s="115" t="s">
        <v>137</v>
      </c>
      <c r="B47" s="114"/>
      <c r="C47" s="124">
        <v>651</v>
      </c>
      <c r="D47" s="123">
        <f t="shared" si="1"/>
        <v>651</v>
      </c>
      <c r="G47" s="30"/>
    </row>
    <row r="48" spans="1:7" customFormat="1" ht="40.5">
      <c r="A48" s="115" t="s">
        <v>138</v>
      </c>
      <c r="B48" s="114"/>
      <c r="C48" s="124">
        <v>0.53</v>
      </c>
      <c r="D48" s="123">
        <f t="shared" si="1"/>
        <v>0.53</v>
      </c>
      <c r="G48" s="30"/>
    </row>
    <row r="49" spans="1:12" customFormat="1" ht="54">
      <c r="A49" s="115" t="s">
        <v>139</v>
      </c>
      <c r="B49" s="114"/>
      <c r="C49" s="124">
        <v>1073.03</v>
      </c>
      <c r="D49" s="123">
        <f t="shared" si="1"/>
        <v>1073.03</v>
      </c>
      <c r="G49" s="30"/>
    </row>
    <row r="50" spans="1:12" customFormat="1" ht="27">
      <c r="A50" s="115" t="s">
        <v>140</v>
      </c>
      <c r="B50" s="114"/>
      <c r="C50" s="124">
        <v>38.96</v>
      </c>
      <c r="D50" s="123">
        <f t="shared" si="1"/>
        <v>38.96</v>
      </c>
      <c r="G50" s="30"/>
    </row>
    <row r="51" spans="1:12" customFormat="1" ht="27">
      <c r="A51" s="129" t="s">
        <v>141</v>
      </c>
      <c r="B51" s="130"/>
      <c r="C51" s="124">
        <v>59.93</v>
      </c>
      <c r="D51" s="123">
        <f t="shared" si="1"/>
        <v>59.93</v>
      </c>
      <c r="G51" s="30"/>
    </row>
    <row r="52" spans="1:12" customFormat="1" ht="27">
      <c r="A52" s="129" t="s">
        <v>142</v>
      </c>
      <c r="B52" s="130"/>
      <c r="C52" s="124">
        <v>24.13</v>
      </c>
      <c r="D52" s="123">
        <f t="shared" si="1"/>
        <v>24.13</v>
      </c>
      <c r="G52" s="30"/>
    </row>
    <row r="53" spans="1:12" customFormat="1" ht="27">
      <c r="A53" s="129" t="s">
        <v>143</v>
      </c>
      <c r="B53" s="130"/>
      <c r="C53" s="124">
        <v>1820.22</v>
      </c>
      <c r="D53" s="123">
        <f t="shared" si="1"/>
        <v>1820.22</v>
      </c>
      <c r="G53" s="30"/>
    </row>
    <row r="54" spans="1:12" customFormat="1" ht="27">
      <c r="A54" s="129" t="s">
        <v>144</v>
      </c>
      <c r="B54" s="130"/>
      <c r="C54" s="124">
        <v>756.33</v>
      </c>
      <c r="D54" s="123">
        <f t="shared" si="1"/>
        <v>756.33</v>
      </c>
      <c r="G54" s="30"/>
    </row>
    <row r="55" spans="1:12" customFormat="1" ht="27">
      <c r="A55" s="129" t="s">
        <v>145</v>
      </c>
      <c r="B55" s="130"/>
      <c r="C55" s="124">
        <v>3037.66</v>
      </c>
      <c r="D55" s="123">
        <f t="shared" si="1"/>
        <v>3037.66</v>
      </c>
      <c r="G55" s="30"/>
    </row>
    <row r="56" spans="1:12" customFormat="1" ht="15">
      <c r="A56" s="129" t="s">
        <v>146</v>
      </c>
      <c r="B56" s="130"/>
      <c r="C56" s="124">
        <v>77.94</v>
      </c>
      <c r="D56" s="123">
        <f t="shared" si="1"/>
        <v>77.94</v>
      </c>
      <c r="G56" s="30"/>
    </row>
    <row r="57" spans="1:12" customFormat="1" ht="15"/>
    <row r="58" spans="1:12" customFormat="1" ht="15">
      <c r="G58" s="100"/>
    </row>
    <row r="59" spans="1:12" customFormat="1" ht="35.1" customHeight="1">
      <c r="A59" s="117" t="s">
        <v>147</v>
      </c>
      <c r="B59" s="118"/>
      <c r="C59" s="118"/>
      <c r="D59" s="119">
        <f>D17+D26+D34</f>
        <v>217937.19</v>
      </c>
      <c r="G59" s="29"/>
    </row>
    <row r="60" spans="1:12" customFormat="1" ht="35.1" customHeight="1">
      <c r="A60" s="208" t="s">
        <v>148</v>
      </c>
      <c r="B60" s="208"/>
      <c r="C60" s="208"/>
      <c r="D60" s="61">
        <f>C14-D59</f>
        <v>10957.049999999959</v>
      </c>
      <c r="L60" s="92"/>
    </row>
    <row r="61" spans="1:12" customFormat="1" ht="48.75" customHeight="1">
      <c r="A61" s="196" t="s">
        <v>149</v>
      </c>
      <c r="B61" s="197"/>
      <c r="C61" s="198" t="s">
        <v>150</v>
      </c>
      <c r="D61" s="197"/>
    </row>
    <row r="62" spans="1:12" customFormat="1" ht="43.5" customHeight="1">
      <c r="A62" s="199" t="s">
        <v>57</v>
      </c>
      <c r="B62" s="200"/>
      <c r="C62" s="201" t="s">
        <v>57</v>
      </c>
      <c r="D62" s="201"/>
    </row>
    <row r="63" spans="1:12" customFormat="1" ht="17.25" customHeight="1"/>
    <row r="64" spans="1:12" customFormat="1" ht="17.25" customHeight="1"/>
    <row r="65" customFormat="1" ht="17.25" customHeight="1"/>
    <row r="66" customFormat="1" ht="17.25" customHeight="1"/>
    <row r="67" customFormat="1" ht="17.25" customHeight="1"/>
    <row r="68" customFormat="1" ht="17.25" customHeight="1"/>
    <row r="69" customFormat="1" ht="17.25" customHeight="1"/>
    <row r="70" customFormat="1" ht="17.25" customHeight="1"/>
    <row r="71" customFormat="1" ht="17.25" customHeight="1"/>
    <row r="72" customFormat="1" ht="17.25" customHeight="1"/>
    <row r="73" customFormat="1" ht="17.25" customHeight="1"/>
    <row r="74" customFormat="1" ht="17.25" customHeight="1"/>
    <row r="75" customFormat="1" ht="17.25" customHeight="1"/>
    <row r="76" customFormat="1" ht="17.25" customHeight="1"/>
    <row r="77" customFormat="1" ht="17.25" customHeight="1"/>
    <row r="78" customFormat="1" ht="17.25" customHeight="1"/>
    <row r="79" customFormat="1" ht="17.25" customHeight="1"/>
    <row r="80" customFormat="1" ht="17.25" customHeight="1"/>
    <row r="81" customFormat="1" ht="17.25" customHeight="1"/>
    <row r="82" customFormat="1" ht="17.25" customHeight="1"/>
    <row r="83" customFormat="1" ht="17.25" customHeight="1"/>
    <row r="84" customFormat="1" ht="17.25" customHeight="1"/>
    <row r="85" customFormat="1" ht="17.25" customHeight="1"/>
    <row r="86" customFormat="1" ht="17.25" customHeight="1"/>
  </sheetData>
  <mergeCells count="25">
    <mergeCell ref="C12:D12"/>
    <mergeCell ref="A2:D2"/>
    <mergeCell ref="A3:D3"/>
    <mergeCell ref="A4:C5"/>
    <mergeCell ref="A6:B6"/>
    <mergeCell ref="C6:D6"/>
    <mergeCell ref="A7:B7"/>
    <mergeCell ref="C7:D7"/>
    <mergeCell ref="A8:B8"/>
    <mergeCell ref="C8:D8"/>
    <mergeCell ref="C9:D9"/>
    <mergeCell ref="C10:D10"/>
    <mergeCell ref="C11:D11"/>
    <mergeCell ref="A61:B61"/>
    <mergeCell ref="C61:D61"/>
    <mergeCell ref="A62:B62"/>
    <mergeCell ref="C62:D62"/>
    <mergeCell ref="C13:D13"/>
    <mergeCell ref="A14:B14"/>
    <mergeCell ref="C14:D14"/>
    <mergeCell ref="A15:D15"/>
    <mergeCell ref="A17:C17"/>
    <mergeCell ref="A26:C26"/>
    <mergeCell ref="A34:C34"/>
    <mergeCell ref="A60:C60"/>
  </mergeCells>
  <pageMargins left="0.511811024" right="0.511811024" top="0.78740157499999996" bottom="0.78740157499999996" header="0.31496062000000002" footer="0.31496062000000002"/>
  <pageSetup paperSize="9" orientation="portrait" r:id="rId1"/>
  <headerFooter>
    <oddHeader>&amp;L&amp;G</oddHeader>
  </headerFooter>
  <legacy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FFFF00"/>
    <pageSetUpPr fitToPage="1"/>
  </sheetPr>
  <dimension ref="A1:L51"/>
  <sheetViews>
    <sheetView topLeftCell="A10" workbookViewId="0">
      <selection activeCell="A21" sqref="A21:J21"/>
    </sheetView>
  </sheetViews>
  <sheetFormatPr defaultRowHeight="15"/>
  <cols>
    <col min="1" max="1" width="8.85546875" customWidth="1"/>
    <col min="2" max="2" width="42.7109375" customWidth="1"/>
    <col min="3" max="3" width="7.42578125" customWidth="1"/>
    <col min="4" max="4" width="8.140625" customWidth="1"/>
    <col min="5" max="5" width="11.5703125" customWidth="1"/>
    <col min="6" max="6" width="12" customWidth="1"/>
    <col min="7" max="7" width="16.42578125" customWidth="1"/>
    <col min="8" max="8" width="12" customWidth="1"/>
    <col min="9" max="9" width="9.85546875" customWidth="1"/>
    <col min="10" max="10" width="12" bestFit="1" customWidth="1"/>
  </cols>
  <sheetData>
    <row r="1" spans="1:12" ht="37.5" customHeight="1">
      <c r="A1" s="230" t="s">
        <v>151</v>
      </c>
      <c r="B1" s="230"/>
      <c r="C1" s="230"/>
      <c r="D1" s="230"/>
      <c r="E1" s="230"/>
      <c r="F1" s="230"/>
      <c r="G1" s="230"/>
      <c r="H1" s="230"/>
      <c r="I1" s="230"/>
      <c r="J1" s="230"/>
      <c r="K1" s="13"/>
      <c r="L1" s="6"/>
    </row>
    <row r="2" spans="1:12">
      <c r="A2" s="216" t="s">
        <v>152</v>
      </c>
      <c r="B2" s="216"/>
      <c r="C2" s="216"/>
      <c r="D2" s="216"/>
      <c r="E2" s="216"/>
      <c r="F2" s="216"/>
      <c r="G2" s="216"/>
      <c r="H2" s="216"/>
      <c r="I2" s="216"/>
      <c r="J2" s="216"/>
      <c r="K2" s="13"/>
    </row>
    <row r="3" spans="1:12" ht="25.5">
      <c r="A3" s="26" t="s">
        <v>153</v>
      </c>
      <c r="B3" s="217" t="s">
        <v>154</v>
      </c>
      <c r="C3" s="218"/>
      <c r="D3" s="218"/>
      <c r="E3" s="218"/>
      <c r="F3" s="218"/>
      <c r="G3" s="218"/>
      <c r="H3" s="218"/>
      <c r="I3" s="218"/>
      <c r="J3" s="219"/>
      <c r="K3" s="13"/>
    </row>
    <row r="4" spans="1:12">
      <c r="A4" s="220" t="s">
        <v>155</v>
      </c>
      <c r="B4" s="220"/>
      <c r="C4" s="220"/>
      <c r="D4" s="214" t="s">
        <v>156</v>
      </c>
      <c r="E4" s="214"/>
      <c r="F4" s="214"/>
      <c r="G4" s="214"/>
      <c r="H4" s="214" t="s">
        <v>157</v>
      </c>
      <c r="I4" s="214"/>
      <c r="J4" s="214"/>
      <c r="K4" s="13"/>
    </row>
    <row r="5" spans="1:12" ht="38.25">
      <c r="A5" s="41" t="s">
        <v>158</v>
      </c>
      <c r="B5" s="222" t="s">
        <v>159</v>
      </c>
      <c r="C5" s="222"/>
      <c r="D5" s="223" t="s">
        <v>160</v>
      </c>
      <c r="E5" s="223"/>
      <c r="F5" s="41" t="s">
        <v>161</v>
      </c>
      <c r="G5" s="41" t="s">
        <v>162</v>
      </c>
      <c r="H5" s="25" t="s">
        <v>163</v>
      </c>
      <c r="I5" s="223" t="s">
        <v>164</v>
      </c>
      <c r="J5" s="223"/>
      <c r="K5" s="13"/>
    </row>
    <row r="6" spans="1:12">
      <c r="A6" s="18">
        <v>1</v>
      </c>
      <c r="B6" s="227" t="s">
        <v>165</v>
      </c>
      <c r="C6" s="228"/>
      <c r="D6" s="221" t="s">
        <v>166</v>
      </c>
      <c r="E6" s="221"/>
      <c r="F6" s="18" t="s">
        <v>167</v>
      </c>
      <c r="G6" s="18" t="s">
        <v>168</v>
      </c>
      <c r="H6" s="18"/>
      <c r="I6" s="221"/>
      <c r="J6" s="221"/>
      <c r="K6" s="13"/>
    </row>
    <row r="7" spans="1:12">
      <c r="A7" s="18">
        <v>2</v>
      </c>
      <c r="B7" s="227" t="s">
        <v>169</v>
      </c>
      <c r="C7" s="228"/>
      <c r="D7" s="221" t="s">
        <v>170</v>
      </c>
      <c r="E7" s="221"/>
      <c r="F7" s="18" t="s">
        <v>171</v>
      </c>
      <c r="G7" s="18" t="s">
        <v>172</v>
      </c>
      <c r="H7" s="18"/>
      <c r="I7" s="221"/>
      <c r="J7" s="221"/>
      <c r="K7" s="13"/>
    </row>
    <row r="8" spans="1:12">
      <c r="A8" s="18">
        <v>3</v>
      </c>
      <c r="B8" s="227" t="s">
        <v>173</v>
      </c>
      <c r="C8" s="228"/>
      <c r="D8" s="221" t="s">
        <v>174</v>
      </c>
      <c r="E8" s="221"/>
      <c r="F8" s="18" t="s">
        <v>175</v>
      </c>
      <c r="G8" s="18" t="s">
        <v>176</v>
      </c>
      <c r="H8" s="18"/>
      <c r="I8" s="221"/>
      <c r="J8" s="221"/>
      <c r="K8" s="13"/>
    </row>
    <row r="9" spans="1:12">
      <c r="A9" s="13"/>
      <c r="B9" s="14"/>
      <c r="C9" s="14"/>
      <c r="D9" s="14"/>
      <c r="E9" s="14"/>
      <c r="F9" s="15"/>
      <c r="G9" s="15"/>
      <c r="H9" s="15"/>
      <c r="I9" s="16"/>
      <c r="J9" s="40"/>
      <c r="K9" s="13"/>
    </row>
    <row r="10" spans="1:12">
      <c r="A10" s="223" t="s">
        <v>177</v>
      </c>
      <c r="B10" s="223" t="s">
        <v>178</v>
      </c>
      <c r="C10" s="222" t="s">
        <v>179</v>
      </c>
      <c r="D10" s="223" t="s">
        <v>180</v>
      </c>
      <c r="E10" s="223" t="s">
        <v>181</v>
      </c>
      <c r="F10" s="223"/>
      <c r="G10" s="223" t="s">
        <v>169</v>
      </c>
      <c r="H10" s="223"/>
      <c r="I10" s="223" t="s">
        <v>173</v>
      </c>
      <c r="J10" s="223"/>
      <c r="K10" s="13"/>
    </row>
    <row r="11" spans="1:12" ht="25.5">
      <c r="A11" s="223"/>
      <c r="B11" s="223"/>
      <c r="C11" s="222"/>
      <c r="D11" s="229"/>
      <c r="E11" s="25" t="s">
        <v>182</v>
      </c>
      <c r="F11" s="25" t="s">
        <v>183</v>
      </c>
      <c r="G11" s="49" t="s">
        <v>182</v>
      </c>
      <c r="H11" s="49" t="s">
        <v>183</v>
      </c>
      <c r="I11" s="25" t="s">
        <v>182</v>
      </c>
      <c r="J11" s="25" t="s">
        <v>183</v>
      </c>
      <c r="K11" s="13"/>
    </row>
    <row r="12" spans="1:12">
      <c r="A12" s="17" t="s">
        <v>184</v>
      </c>
      <c r="B12" s="24" t="s">
        <v>185</v>
      </c>
      <c r="C12" s="17" t="s">
        <v>186</v>
      </c>
      <c r="D12" s="17">
        <v>1</v>
      </c>
      <c r="E12" s="47">
        <v>25</v>
      </c>
      <c r="F12" s="48">
        <f>E12*D12</f>
        <v>25</v>
      </c>
      <c r="G12" s="47">
        <v>24.98</v>
      </c>
      <c r="H12" s="45">
        <f>G12*D12</f>
        <v>24.98</v>
      </c>
      <c r="I12" s="19"/>
      <c r="J12" s="45">
        <v>0</v>
      </c>
      <c r="K12" s="13"/>
    </row>
    <row r="13" spans="1:12">
      <c r="A13" s="17" t="s">
        <v>187</v>
      </c>
      <c r="B13" s="24" t="s">
        <v>188</v>
      </c>
      <c r="C13" s="17" t="s">
        <v>189</v>
      </c>
      <c r="D13" s="17">
        <v>85</v>
      </c>
      <c r="E13" s="47">
        <v>1.2</v>
      </c>
      <c r="F13" s="48">
        <f>E13*D13</f>
        <v>102</v>
      </c>
      <c r="G13" s="47">
        <v>31.03</v>
      </c>
      <c r="H13" s="45">
        <v>62.06</v>
      </c>
      <c r="I13" s="19"/>
      <c r="J13" s="45">
        <v>59.5</v>
      </c>
      <c r="K13" s="13"/>
    </row>
    <row r="14" spans="1:12">
      <c r="A14" s="17" t="s">
        <v>190</v>
      </c>
      <c r="B14" s="24" t="s">
        <v>191</v>
      </c>
      <c r="C14" s="17" t="s">
        <v>192</v>
      </c>
      <c r="D14" s="17">
        <v>9</v>
      </c>
      <c r="E14" s="47">
        <v>15</v>
      </c>
      <c r="F14" s="48">
        <f>E14*D14</f>
        <v>135</v>
      </c>
      <c r="G14" s="47">
        <v>16.190000000000001</v>
      </c>
      <c r="H14" s="45">
        <f>G14*D14</f>
        <v>145.71</v>
      </c>
      <c r="I14" s="19"/>
      <c r="J14" s="45">
        <v>139.5</v>
      </c>
      <c r="K14" s="13"/>
    </row>
    <row r="15" spans="1:12">
      <c r="A15" s="226" t="s">
        <v>193</v>
      </c>
      <c r="B15" s="226"/>
      <c r="C15" s="226"/>
      <c r="D15" s="226"/>
      <c r="E15" s="46"/>
      <c r="F15" s="46">
        <f>SUM(F12:F14)</f>
        <v>262</v>
      </c>
      <c r="G15" s="50"/>
      <c r="H15" s="51">
        <f>SUM(H12:H14)</f>
        <v>232.75</v>
      </c>
      <c r="I15" s="44"/>
      <c r="J15" s="52">
        <f>SUM(J12:J14)</f>
        <v>199</v>
      </c>
      <c r="K15" s="13"/>
      <c r="L15" s="29"/>
    </row>
    <row r="16" spans="1:12">
      <c r="A16" s="233"/>
      <c r="B16" s="233"/>
      <c r="C16" s="234"/>
      <c r="D16" s="234"/>
      <c r="E16" s="234"/>
      <c r="F16" s="234"/>
      <c r="G16" s="234"/>
      <c r="H16" s="234"/>
      <c r="I16" s="234"/>
      <c r="J16" s="13"/>
      <c r="K16" s="13"/>
    </row>
    <row r="17" spans="1:12">
      <c r="A17" s="225" t="s">
        <v>194</v>
      </c>
      <c r="B17" s="225"/>
      <c r="C17" s="225"/>
      <c r="D17" s="225"/>
      <c r="E17" s="225"/>
      <c r="F17" s="225"/>
      <c r="G17" s="225"/>
      <c r="H17" s="225"/>
      <c r="I17" s="225"/>
      <c r="J17" s="225"/>
      <c r="K17" s="13"/>
    </row>
    <row r="18" spans="1:12">
      <c r="A18" s="226" t="s">
        <v>195</v>
      </c>
      <c r="B18" s="226"/>
      <c r="C18" s="226"/>
      <c r="D18" s="226"/>
      <c r="E18" s="226"/>
      <c r="F18" s="226" t="s">
        <v>196</v>
      </c>
      <c r="G18" s="226"/>
      <c r="H18" s="226"/>
      <c r="I18" s="226"/>
      <c r="J18" s="226"/>
      <c r="K18" s="13"/>
    </row>
    <row r="19" spans="1:12">
      <c r="A19" s="214" t="s">
        <v>165</v>
      </c>
      <c r="B19" s="214"/>
      <c r="C19" s="214"/>
      <c r="D19" s="214"/>
      <c r="E19" s="214"/>
      <c r="F19" s="232">
        <f>F15</f>
        <v>262</v>
      </c>
      <c r="G19" s="216"/>
      <c r="H19" s="216"/>
      <c r="I19" s="216"/>
      <c r="J19" s="216"/>
      <c r="K19" s="13"/>
    </row>
    <row r="20" spans="1:12">
      <c r="A20" s="215"/>
      <c r="B20" s="215"/>
      <c r="C20" s="215"/>
      <c r="D20" s="215"/>
      <c r="E20" s="215"/>
      <c r="F20" s="215"/>
      <c r="G20" s="215"/>
      <c r="H20" s="215"/>
      <c r="I20" s="215"/>
      <c r="J20" s="215"/>
      <c r="K20" s="13"/>
    </row>
    <row r="21" spans="1:12">
      <c r="A21" s="214" t="s">
        <v>197</v>
      </c>
      <c r="B21" s="214"/>
      <c r="C21" s="214"/>
      <c r="D21" s="214"/>
      <c r="E21" s="214"/>
      <c r="F21" s="214"/>
      <c r="G21" s="214"/>
      <c r="H21" s="214"/>
      <c r="I21" s="214"/>
      <c r="J21" s="214"/>
      <c r="K21" s="13"/>
    </row>
    <row r="22" spans="1:12" ht="33" customHeight="1">
      <c r="A22" s="169" t="s">
        <v>198</v>
      </c>
      <c r="B22" s="169"/>
      <c r="C22" s="169"/>
      <c r="D22" s="169"/>
      <c r="E22" s="169"/>
      <c r="F22" s="169" t="s">
        <v>199</v>
      </c>
      <c r="G22" s="169"/>
      <c r="H22" s="169"/>
      <c r="I22" s="169"/>
      <c r="J22" s="169"/>
      <c r="K22" s="6"/>
    </row>
    <row r="23" spans="1:12" ht="33.75" customHeight="1">
      <c r="A23" s="231" t="s">
        <v>24</v>
      </c>
      <c r="B23" s="231"/>
      <c r="C23" s="231"/>
      <c r="D23" s="231"/>
      <c r="E23" s="231"/>
      <c r="F23" s="231" t="s">
        <v>24</v>
      </c>
      <c r="G23" s="231"/>
      <c r="H23" s="231"/>
      <c r="I23" s="231"/>
      <c r="J23" s="231"/>
      <c r="K23" s="6"/>
    </row>
    <row r="24" spans="1:12" ht="33.75" customHeight="1">
      <c r="A24" s="55"/>
      <c r="B24" s="55"/>
      <c r="C24" s="55"/>
      <c r="D24" s="55"/>
      <c r="E24" s="55"/>
      <c r="F24" s="55"/>
      <c r="G24" s="55"/>
      <c r="H24" s="55"/>
      <c r="I24" s="55"/>
      <c r="J24" s="55"/>
      <c r="K24" s="6"/>
    </row>
    <row r="25" spans="1:12">
      <c r="K25" s="13"/>
    </row>
    <row r="26" spans="1:12">
      <c r="A26" s="224" t="s">
        <v>200</v>
      </c>
      <c r="B26" s="224"/>
      <c r="C26" s="224"/>
      <c r="D26" s="224"/>
      <c r="E26" s="224"/>
      <c r="F26" s="224"/>
      <c r="G26" s="224"/>
      <c r="H26" s="224"/>
      <c r="I26" s="224"/>
      <c r="J26" s="224"/>
      <c r="K26" s="13"/>
    </row>
    <row r="27" spans="1:12" ht="28.5" customHeight="1">
      <c r="A27" s="224"/>
      <c r="B27" s="224"/>
      <c r="C27" s="224"/>
      <c r="D27" s="224"/>
      <c r="E27" s="224"/>
      <c r="F27" s="224"/>
      <c r="G27" s="224"/>
      <c r="H27" s="224"/>
      <c r="I27" s="224"/>
      <c r="J27" s="224"/>
      <c r="K27" s="13"/>
    </row>
    <row r="28" spans="1:12">
      <c r="K28" s="13"/>
    </row>
    <row r="29" spans="1:12">
      <c r="B29" s="43"/>
      <c r="C29" s="43"/>
      <c r="D29" s="43"/>
      <c r="E29" s="43"/>
      <c r="F29" s="43"/>
      <c r="G29" s="43"/>
      <c r="H29" s="43"/>
      <c r="K29" s="6"/>
    </row>
    <row r="30" spans="1:12">
      <c r="B30" s="43"/>
      <c r="C30" s="43"/>
      <c r="D30" s="43"/>
      <c r="E30" s="43"/>
      <c r="F30" s="43"/>
      <c r="G30" s="43"/>
      <c r="H30" s="43"/>
      <c r="K30" s="6"/>
      <c r="L30" s="6"/>
    </row>
    <row r="31" spans="1:12">
      <c r="B31" s="43"/>
      <c r="C31" s="43"/>
      <c r="D31" s="43"/>
      <c r="E31" s="43"/>
      <c r="F31" s="43"/>
      <c r="G31" s="43"/>
      <c r="H31" s="43"/>
      <c r="K31" s="6"/>
      <c r="L31" s="6"/>
    </row>
    <row r="32" spans="1:12">
      <c r="K32" s="6"/>
      <c r="L32" s="6"/>
    </row>
    <row r="33" spans="11:12">
      <c r="K33" s="6"/>
      <c r="L33" s="6"/>
    </row>
    <row r="34" spans="11:12">
      <c r="K34" s="6"/>
      <c r="L34" s="6"/>
    </row>
    <row r="35" spans="11:12">
      <c r="K35" s="6"/>
      <c r="L35" s="6"/>
    </row>
    <row r="36" spans="11:12">
      <c r="K36" s="6"/>
      <c r="L36" s="6"/>
    </row>
    <row r="37" spans="11:12">
      <c r="K37" s="6"/>
      <c r="L37" s="6"/>
    </row>
    <row r="38" spans="11:12">
      <c r="K38" s="6"/>
      <c r="L38" s="6"/>
    </row>
    <row r="39" spans="11:12">
      <c r="K39" s="6"/>
      <c r="L39" s="6"/>
    </row>
    <row r="40" spans="11:12">
      <c r="K40" s="6"/>
      <c r="L40" s="6"/>
    </row>
    <row r="41" spans="11:12">
      <c r="K41" s="6"/>
      <c r="L41" s="6"/>
    </row>
    <row r="42" spans="11:12">
      <c r="K42" s="6"/>
      <c r="L42" s="6"/>
    </row>
    <row r="43" spans="11:12">
      <c r="K43" s="6"/>
      <c r="L43" s="6"/>
    </row>
    <row r="44" spans="11:12">
      <c r="K44" s="6"/>
      <c r="L44" s="6"/>
    </row>
    <row r="45" spans="11:12">
      <c r="K45" s="6"/>
      <c r="L45" s="6"/>
    </row>
    <row r="46" spans="11:12">
      <c r="K46" s="6"/>
      <c r="L46" s="6"/>
    </row>
    <row r="47" spans="11:12">
      <c r="K47" s="6"/>
      <c r="L47" s="6"/>
    </row>
    <row r="48" spans="11:12">
      <c r="K48" s="6"/>
      <c r="L48" s="6"/>
    </row>
    <row r="49" spans="11:12">
      <c r="K49" s="6"/>
      <c r="L49" s="6"/>
    </row>
    <row r="50" spans="11:12">
      <c r="K50" s="6"/>
      <c r="L50" s="6"/>
    </row>
    <row r="51" spans="11:12">
      <c r="K51" s="6"/>
      <c r="L51" s="6"/>
    </row>
  </sheetData>
  <mergeCells count="40">
    <mergeCell ref="A1:J1"/>
    <mergeCell ref="F22:J22"/>
    <mergeCell ref="A22:E22"/>
    <mergeCell ref="A23:E23"/>
    <mergeCell ref="F23:J23"/>
    <mergeCell ref="F19:J19"/>
    <mergeCell ref="A15:D15"/>
    <mergeCell ref="A16:B16"/>
    <mergeCell ref="C16:I16"/>
    <mergeCell ref="A10:A11"/>
    <mergeCell ref="B6:C6"/>
    <mergeCell ref="D6:E6"/>
    <mergeCell ref="I6:J6"/>
    <mergeCell ref="B10:B11"/>
    <mergeCell ref="C10:C11"/>
    <mergeCell ref="D10:D11"/>
    <mergeCell ref="E10:F10"/>
    <mergeCell ref="G10:H10"/>
    <mergeCell ref="I10:J10"/>
    <mergeCell ref="A26:J27"/>
    <mergeCell ref="A17:J17"/>
    <mergeCell ref="A21:J21"/>
    <mergeCell ref="A18:E18"/>
    <mergeCell ref="F18:J18"/>
    <mergeCell ref="A19:E19"/>
    <mergeCell ref="A20:J20"/>
    <mergeCell ref="A2:J2"/>
    <mergeCell ref="B3:J3"/>
    <mergeCell ref="A4:C4"/>
    <mergeCell ref="D4:G4"/>
    <mergeCell ref="H4:J4"/>
    <mergeCell ref="I8:J8"/>
    <mergeCell ref="B5:C5"/>
    <mergeCell ref="D5:E5"/>
    <mergeCell ref="B7:C7"/>
    <mergeCell ref="D7:E7"/>
    <mergeCell ref="I7:J7"/>
    <mergeCell ref="B8:C8"/>
    <mergeCell ref="D8:E8"/>
    <mergeCell ref="I5:J5"/>
  </mergeCells>
  <pageMargins left="0.51181102362204722" right="0.51181102362204722" top="0.78740157480314965" bottom="0.78740157480314965" header="0.31496062992125984" footer="0.31496062992125984"/>
  <pageSetup paperSize="9" scale="92" orientation="landscape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FFFF00"/>
  </sheetPr>
  <dimension ref="A1:L49"/>
  <sheetViews>
    <sheetView workbookViewId="0">
      <selection activeCell="B22" sqref="B22"/>
    </sheetView>
  </sheetViews>
  <sheetFormatPr defaultRowHeight="15"/>
  <cols>
    <col min="1" max="1" width="8.85546875" customWidth="1"/>
    <col min="2" max="2" width="42.7109375" customWidth="1"/>
    <col min="3" max="3" width="7.42578125" customWidth="1"/>
    <col min="4" max="4" width="8.140625" customWidth="1"/>
    <col min="5" max="5" width="11.5703125" customWidth="1"/>
    <col min="6" max="6" width="12" customWidth="1"/>
    <col min="7" max="7" width="16.42578125" customWidth="1"/>
    <col min="8" max="8" width="12" customWidth="1"/>
    <col min="9" max="9" width="10.5703125" bestFit="1" customWidth="1"/>
    <col min="10" max="10" width="12" bestFit="1" customWidth="1"/>
  </cols>
  <sheetData>
    <row r="1" spans="1:12" ht="37.5" customHeight="1">
      <c r="A1" s="230" t="s">
        <v>151</v>
      </c>
      <c r="B1" s="230"/>
      <c r="C1" s="230"/>
      <c r="D1" s="230"/>
      <c r="E1" s="230"/>
      <c r="F1" s="230"/>
      <c r="G1" s="230"/>
      <c r="H1" s="230"/>
      <c r="I1" s="230"/>
      <c r="J1" s="230"/>
      <c r="K1" s="13"/>
      <c r="L1" s="6"/>
    </row>
    <row r="2" spans="1:12">
      <c r="A2" s="216" t="s">
        <v>152</v>
      </c>
      <c r="B2" s="216"/>
      <c r="C2" s="216"/>
      <c r="D2" s="216"/>
      <c r="E2" s="216"/>
      <c r="F2" s="216"/>
      <c r="G2" s="216"/>
      <c r="H2" s="216"/>
      <c r="I2" s="216"/>
      <c r="J2" s="216"/>
      <c r="K2" s="13"/>
    </row>
    <row r="3" spans="1:12" ht="25.5">
      <c r="A3" s="26" t="s">
        <v>153</v>
      </c>
      <c r="B3" s="217" t="s">
        <v>154</v>
      </c>
      <c r="C3" s="218"/>
      <c r="D3" s="218"/>
      <c r="E3" s="218"/>
      <c r="F3" s="218"/>
      <c r="G3" s="218"/>
      <c r="H3" s="218"/>
      <c r="I3" s="218"/>
      <c r="J3" s="219"/>
      <c r="K3" s="13"/>
    </row>
    <row r="4" spans="1:12">
      <c r="A4" s="220" t="s">
        <v>201</v>
      </c>
      <c r="B4" s="220"/>
      <c r="C4" s="220"/>
      <c r="D4" s="214" t="s">
        <v>156</v>
      </c>
      <c r="E4" s="214"/>
      <c r="F4" s="214"/>
      <c r="G4" s="214"/>
      <c r="H4" s="214" t="s">
        <v>202</v>
      </c>
      <c r="I4" s="214"/>
      <c r="J4" s="214"/>
      <c r="K4" s="13"/>
    </row>
    <row r="5" spans="1:12" ht="38.25">
      <c r="A5" s="41" t="s">
        <v>158</v>
      </c>
      <c r="B5" s="222" t="s">
        <v>159</v>
      </c>
      <c r="C5" s="222"/>
      <c r="D5" s="223" t="s">
        <v>160</v>
      </c>
      <c r="E5" s="223"/>
      <c r="F5" s="41" t="s">
        <v>161</v>
      </c>
      <c r="G5" s="41" t="s">
        <v>162</v>
      </c>
      <c r="H5" s="25" t="s">
        <v>163</v>
      </c>
      <c r="I5" s="223" t="s">
        <v>164</v>
      </c>
      <c r="J5" s="223"/>
      <c r="K5" s="13"/>
    </row>
    <row r="6" spans="1:12">
      <c r="A6" s="18">
        <v>1</v>
      </c>
      <c r="B6" s="227" t="s">
        <v>203</v>
      </c>
      <c r="C6" s="228"/>
      <c r="D6" s="221" t="s">
        <v>204</v>
      </c>
      <c r="E6" s="221"/>
      <c r="F6" s="18" t="s">
        <v>205</v>
      </c>
      <c r="G6" s="18" t="s">
        <v>206</v>
      </c>
      <c r="H6" s="18"/>
      <c r="I6" s="221"/>
      <c r="J6" s="221"/>
      <c r="K6" s="13"/>
    </row>
    <row r="7" spans="1:12">
      <c r="A7" s="18">
        <v>2</v>
      </c>
      <c r="B7" s="227" t="s">
        <v>207</v>
      </c>
      <c r="C7" s="228"/>
      <c r="D7" s="221" t="s">
        <v>208</v>
      </c>
      <c r="E7" s="221"/>
      <c r="F7" s="18" t="s">
        <v>209</v>
      </c>
      <c r="G7" s="18" t="s">
        <v>210</v>
      </c>
      <c r="H7" s="18"/>
      <c r="I7" s="221"/>
      <c r="J7" s="221"/>
      <c r="K7" s="13"/>
    </row>
    <row r="8" spans="1:12">
      <c r="A8" s="18">
        <v>3</v>
      </c>
      <c r="B8" s="227" t="s">
        <v>211</v>
      </c>
      <c r="C8" s="228"/>
      <c r="D8" s="221" t="s">
        <v>212</v>
      </c>
      <c r="E8" s="221"/>
      <c r="F8" s="18" t="s">
        <v>213</v>
      </c>
      <c r="G8" s="18" t="s">
        <v>214</v>
      </c>
      <c r="H8" s="18"/>
      <c r="I8" s="221"/>
      <c r="J8" s="221"/>
      <c r="K8" s="13"/>
    </row>
    <row r="9" spans="1:12">
      <c r="A9" s="13"/>
      <c r="B9" s="14"/>
      <c r="C9" s="14"/>
      <c r="D9" s="14"/>
      <c r="E9" s="14"/>
      <c r="F9" s="15"/>
      <c r="G9" s="15"/>
      <c r="H9" s="15"/>
      <c r="I9" s="16"/>
      <c r="J9" s="40"/>
      <c r="K9" s="13"/>
    </row>
    <row r="10" spans="1:12">
      <c r="A10" s="223" t="s">
        <v>177</v>
      </c>
      <c r="B10" s="223" t="s">
        <v>178</v>
      </c>
      <c r="C10" s="222" t="s">
        <v>179</v>
      </c>
      <c r="D10" s="223" t="s">
        <v>180</v>
      </c>
      <c r="E10" s="223" t="s">
        <v>215</v>
      </c>
      <c r="F10" s="223"/>
      <c r="G10" s="223" t="s">
        <v>216</v>
      </c>
      <c r="H10" s="223"/>
      <c r="I10" s="223" t="s">
        <v>217</v>
      </c>
      <c r="J10" s="223"/>
      <c r="K10" s="13"/>
    </row>
    <row r="11" spans="1:12" ht="25.5">
      <c r="A11" s="223"/>
      <c r="B11" s="223"/>
      <c r="C11" s="222"/>
      <c r="D11" s="229"/>
      <c r="E11" s="25" t="s">
        <v>182</v>
      </c>
      <c r="F11" s="25" t="s">
        <v>183</v>
      </c>
      <c r="G11" s="49" t="s">
        <v>182</v>
      </c>
      <c r="H11" s="49" t="s">
        <v>183</v>
      </c>
      <c r="I11" s="25" t="s">
        <v>182</v>
      </c>
      <c r="J11" s="25" t="s">
        <v>183</v>
      </c>
      <c r="K11" s="13"/>
    </row>
    <row r="12" spans="1:12">
      <c r="A12" s="17" t="s">
        <v>184</v>
      </c>
      <c r="B12" s="24" t="s">
        <v>218</v>
      </c>
      <c r="C12" s="17" t="s">
        <v>189</v>
      </c>
      <c r="D12" s="17">
        <v>10</v>
      </c>
      <c r="E12" s="47">
        <v>60</v>
      </c>
      <c r="F12" s="48">
        <f>E12*D12</f>
        <v>600</v>
      </c>
      <c r="G12" s="47">
        <v>64</v>
      </c>
      <c r="H12" s="45">
        <f>G12*D12</f>
        <v>640</v>
      </c>
      <c r="I12" s="19">
        <v>66</v>
      </c>
      <c r="J12" s="45">
        <v>0</v>
      </c>
      <c r="K12" s="13"/>
    </row>
    <row r="13" spans="1:12">
      <c r="A13" s="226" t="s">
        <v>193</v>
      </c>
      <c r="B13" s="226"/>
      <c r="C13" s="226"/>
      <c r="D13" s="226"/>
      <c r="E13" s="46"/>
      <c r="F13" s="46">
        <f>SUM(F12:F12)</f>
        <v>600</v>
      </c>
      <c r="G13" s="50"/>
      <c r="H13" s="51">
        <f>SUM(H12:H12)</f>
        <v>640</v>
      </c>
      <c r="I13" s="44"/>
      <c r="J13" s="52">
        <f>SUM(J12:J12)</f>
        <v>0</v>
      </c>
      <c r="K13" s="13"/>
      <c r="L13" s="29"/>
    </row>
    <row r="14" spans="1:12">
      <c r="A14" s="233"/>
      <c r="B14" s="233"/>
      <c r="C14" s="234"/>
      <c r="D14" s="234"/>
      <c r="E14" s="234"/>
      <c r="F14" s="234"/>
      <c r="G14" s="234"/>
      <c r="H14" s="234"/>
      <c r="I14" s="234"/>
      <c r="J14" s="13"/>
      <c r="K14" s="13"/>
    </row>
    <row r="15" spans="1:12">
      <c r="A15" s="225" t="s">
        <v>194</v>
      </c>
      <c r="B15" s="225"/>
      <c r="C15" s="225"/>
      <c r="D15" s="225"/>
      <c r="E15" s="225"/>
      <c r="F15" s="225"/>
      <c r="G15" s="225"/>
      <c r="H15" s="225"/>
      <c r="I15" s="225"/>
      <c r="J15" s="225"/>
      <c r="K15" s="13"/>
    </row>
    <row r="16" spans="1:12">
      <c r="A16" s="226" t="s">
        <v>195</v>
      </c>
      <c r="B16" s="226"/>
      <c r="C16" s="226"/>
      <c r="D16" s="226"/>
      <c r="E16" s="226"/>
      <c r="F16" s="226" t="s">
        <v>196</v>
      </c>
      <c r="G16" s="226"/>
      <c r="H16" s="226"/>
      <c r="I16" s="226"/>
      <c r="J16" s="226"/>
      <c r="K16" s="13"/>
    </row>
    <row r="17" spans="1:12">
      <c r="A17" s="214" t="s">
        <v>219</v>
      </c>
      <c r="B17" s="214"/>
      <c r="C17" s="214"/>
      <c r="D17" s="214"/>
      <c r="E17" s="214"/>
      <c r="F17" s="232">
        <f>F13</f>
        <v>600</v>
      </c>
      <c r="G17" s="216"/>
      <c r="H17" s="216"/>
      <c r="I17" s="216"/>
      <c r="J17" s="216"/>
      <c r="K17" s="13"/>
    </row>
    <row r="18" spans="1:12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13"/>
    </row>
    <row r="19" spans="1:12">
      <c r="A19" s="214" t="s">
        <v>197</v>
      </c>
      <c r="B19" s="214"/>
      <c r="C19" s="214"/>
      <c r="D19" s="214"/>
      <c r="E19" s="214"/>
      <c r="F19" s="214"/>
      <c r="G19" s="214"/>
      <c r="H19" s="214"/>
      <c r="I19" s="214"/>
      <c r="J19" s="214"/>
      <c r="K19" s="13"/>
    </row>
    <row r="20" spans="1:12" ht="33" customHeight="1">
      <c r="A20" s="169" t="s">
        <v>198</v>
      </c>
      <c r="B20" s="169"/>
      <c r="C20" s="169"/>
      <c r="D20" s="169"/>
      <c r="E20" s="169"/>
      <c r="F20" s="169" t="s">
        <v>199</v>
      </c>
      <c r="G20" s="169"/>
      <c r="H20" s="169"/>
      <c r="I20" s="169"/>
      <c r="J20" s="169"/>
      <c r="K20" s="6"/>
    </row>
    <row r="21" spans="1:12" ht="33.75" customHeight="1">
      <c r="A21" s="231" t="s">
        <v>24</v>
      </c>
      <c r="B21" s="231"/>
      <c r="C21" s="231"/>
      <c r="D21" s="231"/>
      <c r="E21" s="231"/>
      <c r="F21" s="231" t="s">
        <v>24</v>
      </c>
      <c r="G21" s="231"/>
      <c r="H21" s="231"/>
      <c r="I21" s="231"/>
      <c r="J21" s="231"/>
      <c r="K21" s="6"/>
    </row>
    <row r="22" spans="1:12" ht="33.7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6"/>
    </row>
    <row r="23" spans="1:12">
      <c r="K23" s="13"/>
    </row>
    <row r="24" spans="1:12">
      <c r="K24" s="13"/>
    </row>
    <row r="25" spans="1:12" ht="28.5" customHeight="1">
      <c r="K25" s="13"/>
    </row>
    <row r="26" spans="1:12">
      <c r="K26" s="13"/>
    </row>
    <row r="27" spans="1:12">
      <c r="B27" s="43"/>
      <c r="C27" s="43"/>
      <c r="D27" s="43"/>
      <c r="E27" s="43"/>
      <c r="F27" s="43"/>
      <c r="G27" s="43"/>
      <c r="H27" s="43"/>
      <c r="K27" s="6"/>
    </row>
    <row r="28" spans="1:12">
      <c r="B28" s="43"/>
      <c r="C28" s="43"/>
      <c r="D28" s="43"/>
      <c r="E28" s="43"/>
      <c r="F28" s="43"/>
      <c r="G28" s="43"/>
      <c r="H28" s="43"/>
      <c r="K28" s="6"/>
      <c r="L28" s="6"/>
    </row>
    <row r="29" spans="1:12">
      <c r="B29" s="43"/>
      <c r="C29" s="43"/>
      <c r="D29" s="43"/>
      <c r="E29" s="43"/>
      <c r="F29" s="43"/>
      <c r="G29" s="43"/>
      <c r="H29" s="43"/>
      <c r="K29" s="6"/>
      <c r="L29" s="6"/>
    </row>
    <row r="30" spans="1:12">
      <c r="K30" s="6"/>
      <c r="L30" s="6"/>
    </row>
    <row r="31" spans="1:12">
      <c r="K31" s="6"/>
      <c r="L31" s="6"/>
    </row>
    <row r="32" spans="1:12">
      <c r="K32" s="6"/>
      <c r="L32" s="6"/>
    </row>
    <row r="33" spans="11:12">
      <c r="K33" s="6"/>
      <c r="L33" s="6"/>
    </row>
    <row r="34" spans="11:12">
      <c r="K34" s="6"/>
      <c r="L34" s="6"/>
    </row>
    <row r="35" spans="11:12">
      <c r="K35" s="6"/>
      <c r="L35" s="6"/>
    </row>
    <row r="36" spans="11:12">
      <c r="K36" s="6"/>
      <c r="L36" s="6"/>
    </row>
    <row r="37" spans="11:12">
      <c r="K37" s="6"/>
      <c r="L37" s="6"/>
    </row>
    <row r="38" spans="11:12">
      <c r="K38" s="6"/>
      <c r="L38" s="6"/>
    </row>
    <row r="39" spans="11:12">
      <c r="K39" s="6"/>
      <c r="L39" s="6"/>
    </row>
    <row r="40" spans="11:12">
      <c r="K40" s="6"/>
      <c r="L40" s="6"/>
    </row>
    <row r="41" spans="11:12">
      <c r="K41" s="6"/>
      <c r="L41" s="6"/>
    </row>
    <row r="42" spans="11:12">
      <c r="K42" s="6"/>
      <c r="L42" s="6"/>
    </row>
    <row r="43" spans="11:12">
      <c r="K43" s="6"/>
      <c r="L43" s="6"/>
    </row>
    <row r="44" spans="11:12">
      <c r="K44" s="6"/>
      <c r="L44" s="6"/>
    </row>
    <row r="45" spans="11:12">
      <c r="K45" s="6"/>
      <c r="L45" s="6"/>
    </row>
    <row r="46" spans="11:12">
      <c r="K46" s="6"/>
      <c r="L46" s="6"/>
    </row>
    <row r="47" spans="11:12">
      <c r="K47" s="6"/>
      <c r="L47" s="6"/>
    </row>
    <row r="48" spans="11:12">
      <c r="K48" s="6"/>
      <c r="L48" s="6"/>
    </row>
    <row r="49" spans="11:12">
      <c r="K49" s="6"/>
      <c r="L49" s="6"/>
    </row>
  </sheetData>
  <mergeCells count="39">
    <mergeCell ref="A10:A11"/>
    <mergeCell ref="B10:B11"/>
    <mergeCell ref="C10:C11"/>
    <mergeCell ref="A21:E21"/>
    <mergeCell ref="F21:J21"/>
    <mergeCell ref="A17:E17"/>
    <mergeCell ref="F17:J17"/>
    <mergeCell ref="A18:J18"/>
    <mergeCell ref="A19:J19"/>
    <mergeCell ref="A20:E20"/>
    <mergeCell ref="F20:J20"/>
    <mergeCell ref="D10:D11"/>
    <mergeCell ref="E10:F10"/>
    <mergeCell ref="G10:H10"/>
    <mergeCell ref="B7:C7"/>
    <mergeCell ref="D7:E7"/>
    <mergeCell ref="I7:J7"/>
    <mergeCell ref="B8:C8"/>
    <mergeCell ref="D8:E8"/>
    <mergeCell ref="I8:J8"/>
    <mergeCell ref="A13:D13"/>
    <mergeCell ref="A14:B14"/>
    <mergeCell ref="C14:I14"/>
    <mergeCell ref="A15:J15"/>
    <mergeCell ref="A16:E16"/>
    <mergeCell ref="F16:J16"/>
    <mergeCell ref="I10:J10"/>
    <mergeCell ref="B5:C5"/>
    <mergeCell ref="D5:E5"/>
    <mergeCell ref="I5:J5"/>
    <mergeCell ref="B6:C6"/>
    <mergeCell ref="D6:E6"/>
    <mergeCell ref="I6:J6"/>
    <mergeCell ref="A1:J1"/>
    <mergeCell ref="A2:J2"/>
    <mergeCell ref="B3:J3"/>
    <mergeCell ref="A4:C4"/>
    <mergeCell ref="D4:G4"/>
    <mergeCell ref="H4:J4"/>
  </mergeCells>
  <pageMargins left="0.511811024" right="0.511811024" top="0.78740157499999996" bottom="0.78740157499999996" header="0.31496062000000002" footer="0.31496062000000002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FFFF00"/>
  </sheetPr>
  <dimension ref="A1:L49"/>
  <sheetViews>
    <sheetView workbookViewId="0">
      <selection activeCell="H13" sqref="H13"/>
    </sheetView>
  </sheetViews>
  <sheetFormatPr defaultRowHeight="15"/>
  <cols>
    <col min="1" max="1" width="8.85546875" customWidth="1"/>
    <col min="2" max="2" width="42.7109375" customWidth="1"/>
    <col min="3" max="3" width="7.42578125" customWidth="1"/>
    <col min="4" max="4" width="8.140625" customWidth="1"/>
    <col min="5" max="5" width="11.5703125" customWidth="1"/>
    <col min="6" max="6" width="12" customWidth="1"/>
    <col min="7" max="7" width="16.42578125" customWidth="1"/>
    <col min="8" max="8" width="12" customWidth="1"/>
    <col min="9" max="9" width="10.5703125" bestFit="1" customWidth="1"/>
    <col min="10" max="10" width="12" bestFit="1" customWidth="1"/>
  </cols>
  <sheetData>
    <row r="1" spans="1:12" ht="37.5" customHeight="1">
      <c r="A1" s="230" t="s">
        <v>151</v>
      </c>
      <c r="B1" s="230"/>
      <c r="C1" s="230"/>
      <c r="D1" s="230"/>
      <c r="E1" s="230"/>
      <c r="F1" s="230"/>
      <c r="G1" s="230"/>
      <c r="H1" s="230"/>
      <c r="I1" s="230"/>
      <c r="J1" s="230"/>
      <c r="K1" s="13"/>
      <c r="L1" s="6"/>
    </row>
    <row r="2" spans="1:12">
      <c r="A2" s="216" t="s">
        <v>152</v>
      </c>
      <c r="B2" s="216"/>
      <c r="C2" s="216"/>
      <c r="D2" s="216"/>
      <c r="E2" s="216"/>
      <c r="F2" s="216"/>
      <c r="G2" s="216"/>
      <c r="H2" s="216"/>
      <c r="I2" s="216"/>
      <c r="J2" s="216"/>
      <c r="K2" s="13"/>
    </row>
    <row r="3" spans="1:12" ht="25.5">
      <c r="A3" s="26" t="s">
        <v>153</v>
      </c>
      <c r="B3" s="217" t="s">
        <v>154</v>
      </c>
      <c r="C3" s="218"/>
      <c r="D3" s="218"/>
      <c r="E3" s="218"/>
      <c r="F3" s="218"/>
      <c r="G3" s="218"/>
      <c r="H3" s="218"/>
      <c r="I3" s="218"/>
      <c r="J3" s="219"/>
      <c r="K3" s="13"/>
    </row>
    <row r="4" spans="1:12">
      <c r="A4" s="220" t="s">
        <v>220</v>
      </c>
      <c r="B4" s="220"/>
      <c r="C4" s="220"/>
      <c r="D4" s="214" t="s">
        <v>156</v>
      </c>
      <c r="E4" s="214"/>
      <c r="F4" s="214"/>
      <c r="G4" s="214"/>
      <c r="H4" s="214" t="s">
        <v>221</v>
      </c>
      <c r="I4" s="214"/>
      <c r="J4" s="214"/>
      <c r="K4" s="13"/>
    </row>
    <row r="5" spans="1:12" ht="38.25">
      <c r="A5" s="41" t="s">
        <v>158</v>
      </c>
      <c r="B5" s="222" t="s">
        <v>159</v>
      </c>
      <c r="C5" s="222"/>
      <c r="D5" s="223" t="s">
        <v>160</v>
      </c>
      <c r="E5" s="223"/>
      <c r="F5" s="41" t="s">
        <v>161</v>
      </c>
      <c r="G5" s="41" t="s">
        <v>162</v>
      </c>
      <c r="H5" s="25" t="s">
        <v>163</v>
      </c>
      <c r="I5" s="223" t="s">
        <v>164</v>
      </c>
      <c r="J5" s="223"/>
      <c r="K5" s="13"/>
    </row>
    <row r="6" spans="1:12">
      <c r="A6" s="18">
        <v>1</v>
      </c>
      <c r="B6" s="227" t="s">
        <v>203</v>
      </c>
      <c r="C6" s="228"/>
      <c r="D6" s="221" t="s">
        <v>204</v>
      </c>
      <c r="E6" s="221"/>
      <c r="F6" s="18" t="s">
        <v>205</v>
      </c>
      <c r="G6" s="18" t="s">
        <v>206</v>
      </c>
      <c r="H6" s="18"/>
      <c r="I6" s="221"/>
      <c r="J6" s="221"/>
      <c r="K6" s="13"/>
    </row>
    <row r="7" spans="1:12">
      <c r="A7" s="18">
        <v>2</v>
      </c>
      <c r="B7" s="227" t="s">
        <v>207</v>
      </c>
      <c r="C7" s="228"/>
      <c r="D7" s="221" t="s">
        <v>208</v>
      </c>
      <c r="E7" s="221"/>
      <c r="F7" s="18" t="s">
        <v>209</v>
      </c>
      <c r="G7" s="18" t="s">
        <v>210</v>
      </c>
      <c r="H7" s="18"/>
      <c r="I7" s="221"/>
      <c r="J7" s="221"/>
      <c r="K7" s="13"/>
    </row>
    <row r="8" spans="1:12">
      <c r="A8" s="18">
        <v>3</v>
      </c>
      <c r="B8" s="227" t="s">
        <v>222</v>
      </c>
      <c r="C8" s="228"/>
      <c r="D8" s="221" t="s">
        <v>212</v>
      </c>
      <c r="E8" s="221"/>
      <c r="F8" s="18" t="s">
        <v>223</v>
      </c>
      <c r="G8" s="18" t="s">
        <v>224</v>
      </c>
      <c r="H8" s="18"/>
      <c r="I8" s="221"/>
      <c r="J8" s="221"/>
      <c r="K8" s="13"/>
    </row>
    <row r="9" spans="1:12">
      <c r="A9" s="13"/>
      <c r="B9" s="14"/>
      <c r="C9" s="14"/>
      <c r="D9" s="14"/>
      <c r="E9" s="14"/>
      <c r="F9" s="15"/>
      <c r="G9" s="15"/>
      <c r="H9" s="15"/>
      <c r="I9" s="16"/>
      <c r="J9" s="40"/>
      <c r="K9" s="13"/>
    </row>
    <row r="10" spans="1:12">
      <c r="A10" s="223" t="s">
        <v>177</v>
      </c>
      <c r="B10" s="223" t="s">
        <v>178</v>
      </c>
      <c r="C10" s="222" t="s">
        <v>179</v>
      </c>
      <c r="D10" s="223" t="s">
        <v>180</v>
      </c>
      <c r="E10" s="223" t="s">
        <v>215</v>
      </c>
      <c r="F10" s="223"/>
      <c r="G10" s="223" t="s">
        <v>216</v>
      </c>
      <c r="H10" s="223"/>
      <c r="I10" s="223" t="s">
        <v>225</v>
      </c>
      <c r="J10" s="223"/>
      <c r="K10" s="13"/>
    </row>
    <row r="11" spans="1:12" ht="25.5">
      <c r="A11" s="223"/>
      <c r="B11" s="223"/>
      <c r="C11" s="222"/>
      <c r="D11" s="229"/>
      <c r="E11" s="25" t="s">
        <v>182</v>
      </c>
      <c r="F11" s="25" t="s">
        <v>183</v>
      </c>
      <c r="G11" s="49" t="s">
        <v>182</v>
      </c>
      <c r="H11" s="49" t="s">
        <v>183</v>
      </c>
      <c r="I11" s="25" t="s">
        <v>182</v>
      </c>
      <c r="J11" s="25" t="s">
        <v>183</v>
      </c>
      <c r="K11" s="13"/>
    </row>
    <row r="12" spans="1:12">
      <c r="A12" s="17" t="s">
        <v>184</v>
      </c>
      <c r="B12" s="24" t="s">
        <v>218</v>
      </c>
      <c r="C12" s="17" t="s">
        <v>189</v>
      </c>
      <c r="D12" s="17">
        <v>8</v>
      </c>
      <c r="E12" s="47">
        <v>65</v>
      </c>
      <c r="F12" s="48">
        <f>E12*D12</f>
        <v>520</v>
      </c>
      <c r="G12" s="47">
        <v>70</v>
      </c>
      <c r="H12" s="45">
        <f>G12*D12</f>
        <v>560</v>
      </c>
      <c r="I12" s="19">
        <v>67</v>
      </c>
      <c r="J12" s="45">
        <v>670</v>
      </c>
      <c r="K12" s="13"/>
    </row>
    <row r="13" spans="1:12">
      <c r="A13" s="226" t="s">
        <v>193</v>
      </c>
      <c r="B13" s="226"/>
      <c r="C13" s="226"/>
      <c r="D13" s="226"/>
      <c r="E13" s="46"/>
      <c r="F13" s="46">
        <f>SUM(F12:F12)</f>
        <v>520</v>
      </c>
      <c r="G13" s="50"/>
      <c r="H13" s="51">
        <f>SUM(H12:H12)</f>
        <v>560</v>
      </c>
      <c r="I13" s="44"/>
      <c r="J13" s="52">
        <f>SUM(J12:J12)</f>
        <v>670</v>
      </c>
      <c r="K13" s="13"/>
      <c r="L13" s="29"/>
    </row>
    <row r="14" spans="1:12">
      <c r="A14" s="233"/>
      <c r="B14" s="233"/>
      <c r="C14" s="234"/>
      <c r="D14" s="234"/>
      <c r="E14" s="234"/>
      <c r="F14" s="234"/>
      <c r="G14" s="234"/>
      <c r="H14" s="234"/>
      <c r="I14" s="234"/>
      <c r="J14" s="13"/>
      <c r="K14" s="13"/>
    </row>
    <row r="15" spans="1:12">
      <c r="A15" s="225" t="s">
        <v>194</v>
      </c>
      <c r="B15" s="225"/>
      <c r="C15" s="225"/>
      <c r="D15" s="225"/>
      <c r="E15" s="225"/>
      <c r="F15" s="225"/>
      <c r="G15" s="225"/>
      <c r="H15" s="225"/>
      <c r="I15" s="225"/>
      <c r="J15" s="225"/>
      <c r="K15" s="13"/>
    </row>
    <row r="16" spans="1:12">
      <c r="A16" s="226" t="s">
        <v>195</v>
      </c>
      <c r="B16" s="226"/>
      <c r="C16" s="226"/>
      <c r="D16" s="226"/>
      <c r="E16" s="226"/>
      <c r="F16" s="226" t="s">
        <v>196</v>
      </c>
      <c r="G16" s="226"/>
      <c r="H16" s="226"/>
      <c r="I16" s="226"/>
      <c r="J16" s="226"/>
      <c r="K16" s="13"/>
    </row>
    <row r="17" spans="1:12">
      <c r="A17" s="214" t="s">
        <v>219</v>
      </c>
      <c r="B17" s="214"/>
      <c r="C17" s="214"/>
      <c r="D17" s="214"/>
      <c r="E17" s="214"/>
      <c r="F17" s="232">
        <f>F13</f>
        <v>520</v>
      </c>
      <c r="G17" s="216"/>
      <c r="H17" s="216"/>
      <c r="I17" s="216"/>
      <c r="J17" s="216"/>
      <c r="K17" s="13"/>
    </row>
    <row r="18" spans="1:12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13"/>
    </row>
    <row r="19" spans="1:12">
      <c r="A19" s="214" t="s">
        <v>197</v>
      </c>
      <c r="B19" s="214"/>
      <c r="C19" s="214"/>
      <c r="D19" s="214"/>
      <c r="E19" s="214"/>
      <c r="F19" s="214"/>
      <c r="G19" s="214"/>
      <c r="H19" s="214"/>
      <c r="I19" s="214"/>
      <c r="J19" s="214"/>
      <c r="K19" s="13"/>
    </row>
    <row r="20" spans="1:12" ht="33" customHeight="1">
      <c r="A20" s="169" t="s">
        <v>198</v>
      </c>
      <c r="B20" s="169"/>
      <c r="C20" s="169"/>
      <c r="D20" s="169"/>
      <c r="E20" s="169"/>
      <c r="F20" s="169" t="s">
        <v>199</v>
      </c>
      <c r="G20" s="169"/>
      <c r="H20" s="169"/>
      <c r="I20" s="169"/>
      <c r="J20" s="169"/>
      <c r="K20" s="6"/>
    </row>
    <row r="21" spans="1:12" ht="33.75" customHeight="1">
      <c r="A21" s="231" t="s">
        <v>24</v>
      </c>
      <c r="B21" s="231"/>
      <c r="C21" s="231"/>
      <c r="D21" s="231"/>
      <c r="E21" s="231"/>
      <c r="F21" s="231" t="s">
        <v>24</v>
      </c>
      <c r="G21" s="231"/>
      <c r="H21" s="231"/>
      <c r="I21" s="231"/>
      <c r="J21" s="231"/>
      <c r="K21" s="6"/>
    </row>
    <row r="22" spans="1:12" ht="33.7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6"/>
    </row>
    <row r="23" spans="1:12">
      <c r="K23" s="13"/>
    </row>
    <row r="24" spans="1:12">
      <c r="K24" s="13"/>
    </row>
    <row r="25" spans="1:12" ht="28.5" customHeight="1">
      <c r="K25" s="13"/>
    </row>
    <row r="26" spans="1:12">
      <c r="K26" s="13"/>
    </row>
    <row r="27" spans="1:12">
      <c r="B27" s="43"/>
      <c r="C27" s="43"/>
      <c r="D27" s="43"/>
      <c r="E27" s="43"/>
      <c r="F27" s="43"/>
      <c r="G27" s="43"/>
      <c r="H27" s="43"/>
      <c r="K27" s="6"/>
    </row>
    <row r="28" spans="1:12">
      <c r="B28" s="43"/>
      <c r="C28" s="43"/>
      <c r="D28" s="43"/>
      <c r="E28" s="43"/>
      <c r="F28" s="43"/>
      <c r="G28" s="43"/>
      <c r="H28" s="43"/>
      <c r="K28" s="6"/>
      <c r="L28" s="6"/>
    </row>
    <row r="29" spans="1:12">
      <c r="B29" s="43"/>
      <c r="C29" s="43"/>
      <c r="D29" s="43"/>
      <c r="E29" s="43"/>
      <c r="F29" s="43"/>
      <c r="G29" s="43"/>
      <c r="H29" s="43"/>
      <c r="K29" s="6"/>
      <c r="L29" s="6"/>
    </row>
    <row r="30" spans="1:12">
      <c r="K30" s="6"/>
      <c r="L30" s="6"/>
    </row>
    <row r="31" spans="1:12">
      <c r="K31" s="6"/>
      <c r="L31" s="6"/>
    </row>
    <row r="32" spans="1:12">
      <c r="K32" s="6"/>
      <c r="L32" s="6"/>
    </row>
    <row r="33" spans="11:12">
      <c r="K33" s="6"/>
      <c r="L33" s="6"/>
    </row>
    <row r="34" spans="11:12">
      <c r="K34" s="6"/>
      <c r="L34" s="6"/>
    </row>
    <row r="35" spans="11:12">
      <c r="K35" s="6"/>
      <c r="L35" s="6"/>
    </row>
    <row r="36" spans="11:12">
      <c r="K36" s="6"/>
      <c r="L36" s="6"/>
    </row>
    <row r="37" spans="11:12">
      <c r="K37" s="6"/>
      <c r="L37" s="6"/>
    </row>
    <row r="38" spans="11:12">
      <c r="K38" s="6"/>
      <c r="L38" s="6"/>
    </row>
    <row r="39" spans="11:12">
      <c r="K39" s="6"/>
      <c r="L39" s="6"/>
    </row>
    <row r="40" spans="11:12">
      <c r="K40" s="6"/>
      <c r="L40" s="6"/>
    </row>
    <row r="41" spans="11:12">
      <c r="K41" s="6"/>
      <c r="L41" s="6"/>
    </row>
    <row r="42" spans="11:12">
      <c r="K42" s="6"/>
      <c r="L42" s="6"/>
    </row>
    <row r="43" spans="11:12">
      <c r="K43" s="6"/>
      <c r="L43" s="6"/>
    </row>
    <row r="44" spans="11:12">
      <c r="K44" s="6"/>
      <c r="L44" s="6"/>
    </row>
    <row r="45" spans="11:12">
      <c r="K45" s="6"/>
      <c r="L45" s="6"/>
    </row>
    <row r="46" spans="11:12">
      <c r="K46" s="6"/>
      <c r="L46" s="6"/>
    </row>
    <row r="47" spans="11:12">
      <c r="K47" s="6"/>
      <c r="L47" s="6"/>
    </row>
    <row r="48" spans="11:12">
      <c r="K48" s="6"/>
      <c r="L48" s="6"/>
    </row>
    <row r="49" spans="11:12">
      <c r="K49" s="6"/>
      <c r="L49" s="6"/>
    </row>
  </sheetData>
  <mergeCells count="39">
    <mergeCell ref="A10:A11"/>
    <mergeCell ref="B10:B11"/>
    <mergeCell ref="C10:C11"/>
    <mergeCell ref="A21:E21"/>
    <mergeCell ref="F21:J21"/>
    <mergeCell ref="A17:E17"/>
    <mergeCell ref="F17:J17"/>
    <mergeCell ref="A18:J18"/>
    <mergeCell ref="A19:J19"/>
    <mergeCell ref="A20:E20"/>
    <mergeCell ref="F20:J20"/>
    <mergeCell ref="D10:D11"/>
    <mergeCell ref="E10:F10"/>
    <mergeCell ref="G10:H10"/>
    <mergeCell ref="B7:C7"/>
    <mergeCell ref="D7:E7"/>
    <mergeCell ref="I7:J7"/>
    <mergeCell ref="B8:C8"/>
    <mergeCell ref="D8:E8"/>
    <mergeCell ref="I8:J8"/>
    <mergeCell ref="A13:D13"/>
    <mergeCell ref="A14:B14"/>
    <mergeCell ref="C14:I14"/>
    <mergeCell ref="A15:J15"/>
    <mergeCell ref="A16:E16"/>
    <mergeCell ref="F16:J16"/>
    <mergeCell ref="I10:J10"/>
    <mergeCell ref="B5:C5"/>
    <mergeCell ref="D5:E5"/>
    <mergeCell ref="I5:J5"/>
    <mergeCell ref="B6:C6"/>
    <mergeCell ref="D6:E6"/>
    <mergeCell ref="I6:J6"/>
    <mergeCell ref="A1:J1"/>
    <mergeCell ref="A2:J2"/>
    <mergeCell ref="B3:J3"/>
    <mergeCell ref="A4:C4"/>
    <mergeCell ref="D4:G4"/>
    <mergeCell ref="H4:J4"/>
  </mergeCells>
  <pageMargins left="0.511811024" right="0.511811024" top="0.78740157499999996" bottom="0.78740157499999996" header="0.31496062000000002" footer="0.31496062000000002"/>
  <legacy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FF00"/>
  </sheetPr>
  <dimension ref="A1:L49"/>
  <sheetViews>
    <sheetView workbookViewId="0">
      <selection activeCell="G22" sqref="G22"/>
    </sheetView>
  </sheetViews>
  <sheetFormatPr defaultRowHeight="15"/>
  <cols>
    <col min="1" max="1" width="8.85546875" customWidth="1"/>
    <col min="2" max="2" width="42.7109375" customWidth="1"/>
    <col min="3" max="3" width="7.42578125" customWidth="1"/>
    <col min="4" max="4" width="8.140625" customWidth="1"/>
    <col min="5" max="5" width="11.5703125" customWidth="1"/>
    <col min="6" max="6" width="12" customWidth="1"/>
    <col min="7" max="7" width="16.42578125" customWidth="1"/>
    <col min="8" max="8" width="12" customWidth="1"/>
    <col min="9" max="9" width="10.5703125" bestFit="1" customWidth="1"/>
    <col min="10" max="10" width="12" bestFit="1" customWidth="1"/>
  </cols>
  <sheetData>
    <row r="1" spans="1:12" ht="37.5" customHeight="1">
      <c r="A1" s="230" t="s">
        <v>151</v>
      </c>
      <c r="B1" s="230"/>
      <c r="C1" s="230"/>
      <c r="D1" s="230"/>
      <c r="E1" s="230"/>
      <c r="F1" s="230"/>
      <c r="G1" s="230"/>
      <c r="H1" s="230"/>
      <c r="I1" s="230"/>
      <c r="J1" s="230"/>
      <c r="K1" s="13"/>
      <c r="L1" s="6"/>
    </row>
    <row r="2" spans="1:12">
      <c r="A2" s="216" t="s">
        <v>152</v>
      </c>
      <c r="B2" s="216"/>
      <c r="C2" s="216"/>
      <c r="D2" s="216"/>
      <c r="E2" s="216"/>
      <c r="F2" s="216"/>
      <c r="G2" s="216"/>
      <c r="H2" s="216"/>
      <c r="I2" s="216"/>
      <c r="J2" s="216"/>
      <c r="K2" s="13"/>
    </row>
    <row r="3" spans="1:12" ht="25.5">
      <c r="A3" s="26" t="s">
        <v>153</v>
      </c>
      <c r="B3" s="217" t="s">
        <v>154</v>
      </c>
      <c r="C3" s="218"/>
      <c r="D3" s="218"/>
      <c r="E3" s="218"/>
      <c r="F3" s="218"/>
      <c r="G3" s="218"/>
      <c r="H3" s="218"/>
      <c r="I3" s="218"/>
      <c r="J3" s="219"/>
      <c r="K3" s="13"/>
    </row>
    <row r="4" spans="1:12">
      <c r="A4" s="220" t="s">
        <v>220</v>
      </c>
      <c r="B4" s="220"/>
      <c r="C4" s="220"/>
      <c r="D4" s="214" t="s">
        <v>156</v>
      </c>
      <c r="E4" s="214"/>
      <c r="F4" s="214"/>
      <c r="G4" s="214"/>
      <c r="H4" s="214" t="s">
        <v>226</v>
      </c>
      <c r="I4" s="214"/>
      <c r="J4" s="214"/>
      <c r="K4" s="13"/>
    </row>
    <row r="5" spans="1:12" ht="38.25">
      <c r="A5" s="41" t="s">
        <v>158</v>
      </c>
      <c r="B5" s="222" t="s">
        <v>159</v>
      </c>
      <c r="C5" s="222"/>
      <c r="D5" s="223" t="s">
        <v>160</v>
      </c>
      <c r="E5" s="223"/>
      <c r="F5" s="41" t="s">
        <v>161</v>
      </c>
      <c r="G5" s="41" t="s">
        <v>162</v>
      </c>
      <c r="H5" s="25" t="s">
        <v>163</v>
      </c>
      <c r="I5" s="223" t="s">
        <v>164</v>
      </c>
      <c r="J5" s="223"/>
      <c r="K5" s="13"/>
    </row>
    <row r="6" spans="1:12">
      <c r="A6" s="18">
        <v>1</v>
      </c>
      <c r="B6" s="227" t="s">
        <v>203</v>
      </c>
      <c r="C6" s="228"/>
      <c r="D6" s="221" t="s">
        <v>204</v>
      </c>
      <c r="E6" s="221"/>
      <c r="F6" s="18" t="s">
        <v>205</v>
      </c>
      <c r="G6" s="18" t="s">
        <v>206</v>
      </c>
      <c r="H6" s="18"/>
      <c r="I6" s="221"/>
      <c r="J6" s="221"/>
      <c r="K6" s="13"/>
    </row>
    <row r="7" spans="1:12">
      <c r="A7" s="18">
        <v>2</v>
      </c>
      <c r="B7" s="227" t="s">
        <v>227</v>
      </c>
      <c r="C7" s="228"/>
      <c r="D7" s="221" t="s">
        <v>228</v>
      </c>
      <c r="E7" s="221"/>
      <c r="F7" s="18" t="s">
        <v>209</v>
      </c>
      <c r="G7" s="18" t="s">
        <v>229</v>
      </c>
      <c r="H7" s="18"/>
      <c r="I7" s="221"/>
      <c r="J7" s="221"/>
      <c r="K7" s="13"/>
    </row>
    <row r="8" spans="1:12">
      <c r="A8" s="18">
        <v>3</v>
      </c>
      <c r="B8" s="227" t="s">
        <v>222</v>
      </c>
      <c r="C8" s="228"/>
      <c r="D8" s="221" t="s">
        <v>212</v>
      </c>
      <c r="E8" s="221"/>
      <c r="F8" s="18" t="s">
        <v>223</v>
      </c>
      <c r="G8" s="18" t="s">
        <v>224</v>
      </c>
      <c r="H8" s="18"/>
      <c r="I8" s="221"/>
      <c r="J8" s="221"/>
      <c r="K8" s="13"/>
    </row>
    <row r="9" spans="1:12">
      <c r="A9" s="13"/>
      <c r="B9" s="14"/>
      <c r="C9" s="14"/>
      <c r="D9" s="14"/>
      <c r="E9" s="14"/>
      <c r="F9" s="15"/>
      <c r="G9" s="15"/>
      <c r="H9" s="15"/>
      <c r="I9" s="16"/>
      <c r="J9" s="40"/>
      <c r="K9" s="13"/>
    </row>
    <row r="10" spans="1:12">
      <c r="A10" s="223" t="s">
        <v>177</v>
      </c>
      <c r="B10" s="223" t="s">
        <v>178</v>
      </c>
      <c r="C10" s="222" t="s">
        <v>179</v>
      </c>
      <c r="D10" s="223" t="s">
        <v>180</v>
      </c>
      <c r="E10" s="223" t="s">
        <v>215</v>
      </c>
      <c r="F10" s="223"/>
      <c r="G10" s="223" t="s">
        <v>230</v>
      </c>
      <c r="H10" s="223"/>
      <c r="I10" s="223" t="s">
        <v>225</v>
      </c>
      <c r="J10" s="223"/>
      <c r="K10" s="13"/>
    </row>
    <row r="11" spans="1:12" ht="25.5">
      <c r="A11" s="223"/>
      <c r="B11" s="223"/>
      <c r="C11" s="222"/>
      <c r="D11" s="229"/>
      <c r="E11" s="25" t="s">
        <v>182</v>
      </c>
      <c r="F11" s="25" t="s">
        <v>183</v>
      </c>
      <c r="G11" s="49" t="s">
        <v>182</v>
      </c>
      <c r="H11" s="49" t="s">
        <v>183</v>
      </c>
      <c r="I11" s="25" t="s">
        <v>182</v>
      </c>
      <c r="J11" s="25" t="s">
        <v>183</v>
      </c>
      <c r="K11" s="13"/>
    </row>
    <row r="12" spans="1:12">
      <c r="A12" s="17" t="s">
        <v>184</v>
      </c>
      <c r="B12" s="24" t="s">
        <v>218</v>
      </c>
      <c r="C12" s="17" t="s">
        <v>189</v>
      </c>
      <c r="D12" s="17">
        <v>6</v>
      </c>
      <c r="E12" s="47">
        <v>68</v>
      </c>
      <c r="F12" s="48">
        <f>E12*D12</f>
        <v>408</v>
      </c>
      <c r="G12" s="47">
        <v>69</v>
      </c>
      <c r="H12" s="45">
        <f>G12*D12</f>
        <v>414</v>
      </c>
      <c r="I12" s="19">
        <v>70</v>
      </c>
      <c r="J12" s="45">
        <v>670</v>
      </c>
      <c r="K12" s="13"/>
    </row>
    <row r="13" spans="1:12">
      <c r="A13" s="226" t="s">
        <v>193</v>
      </c>
      <c r="B13" s="226"/>
      <c r="C13" s="226"/>
      <c r="D13" s="226"/>
      <c r="E13" s="46"/>
      <c r="F13" s="46">
        <f>SUM(F12:F12)</f>
        <v>408</v>
      </c>
      <c r="G13" s="50"/>
      <c r="H13" s="51">
        <f>SUM(H12:H12)</f>
        <v>414</v>
      </c>
      <c r="I13" s="44"/>
      <c r="J13" s="52">
        <f>SUM(J12:J12)</f>
        <v>670</v>
      </c>
      <c r="K13" s="13"/>
      <c r="L13" s="29"/>
    </row>
    <row r="14" spans="1:12">
      <c r="A14" s="233"/>
      <c r="B14" s="233"/>
      <c r="C14" s="234"/>
      <c r="D14" s="234"/>
      <c r="E14" s="234"/>
      <c r="F14" s="234"/>
      <c r="G14" s="234"/>
      <c r="H14" s="234"/>
      <c r="I14" s="234"/>
      <c r="J14" s="13"/>
      <c r="K14" s="13"/>
    </row>
    <row r="15" spans="1:12">
      <c r="A15" s="225" t="s">
        <v>194</v>
      </c>
      <c r="B15" s="225"/>
      <c r="C15" s="225"/>
      <c r="D15" s="225"/>
      <c r="E15" s="225"/>
      <c r="F15" s="225"/>
      <c r="G15" s="225"/>
      <c r="H15" s="225"/>
      <c r="I15" s="225"/>
      <c r="J15" s="225"/>
      <c r="K15" s="13"/>
    </row>
    <row r="16" spans="1:12">
      <c r="A16" s="226" t="s">
        <v>195</v>
      </c>
      <c r="B16" s="226"/>
      <c r="C16" s="226"/>
      <c r="D16" s="226"/>
      <c r="E16" s="226"/>
      <c r="F16" s="226" t="s">
        <v>196</v>
      </c>
      <c r="G16" s="226"/>
      <c r="H16" s="226"/>
      <c r="I16" s="226"/>
      <c r="J16" s="226"/>
      <c r="K16" s="13"/>
    </row>
    <row r="17" spans="1:12">
      <c r="A17" s="214" t="s">
        <v>219</v>
      </c>
      <c r="B17" s="214"/>
      <c r="C17" s="214"/>
      <c r="D17" s="214"/>
      <c r="E17" s="214"/>
      <c r="F17" s="232">
        <f>F13</f>
        <v>408</v>
      </c>
      <c r="G17" s="216"/>
      <c r="H17" s="216"/>
      <c r="I17" s="216"/>
      <c r="J17" s="216"/>
      <c r="K17" s="13"/>
    </row>
    <row r="18" spans="1:12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13"/>
    </row>
    <row r="19" spans="1:12">
      <c r="A19" s="214" t="s">
        <v>197</v>
      </c>
      <c r="B19" s="214"/>
      <c r="C19" s="214"/>
      <c r="D19" s="214"/>
      <c r="E19" s="214"/>
      <c r="F19" s="214"/>
      <c r="G19" s="214"/>
      <c r="H19" s="214"/>
      <c r="I19" s="214"/>
      <c r="J19" s="214"/>
      <c r="K19" s="13"/>
    </row>
    <row r="20" spans="1:12" ht="33" customHeight="1">
      <c r="A20" s="169" t="s">
        <v>198</v>
      </c>
      <c r="B20" s="169"/>
      <c r="C20" s="169"/>
      <c r="D20" s="169"/>
      <c r="E20" s="169"/>
      <c r="F20" s="169" t="s">
        <v>199</v>
      </c>
      <c r="G20" s="169"/>
      <c r="H20" s="169"/>
      <c r="I20" s="169"/>
      <c r="J20" s="169"/>
      <c r="K20" s="6"/>
    </row>
    <row r="21" spans="1:12" ht="33.75" customHeight="1">
      <c r="A21" s="231" t="s">
        <v>24</v>
      </c>
      <c r="B21" s="231"/>
      <c r="C21" s="231"/>
      <c r="D21" s="231"/>
      <c r="E21" s="231"/>
      <c r="F21" s="231" t="s">
        <v>24</v>
      </c>
      <c r="G21" s="231"/>
      <c r="H21" s="231"/>
      <c r="I21" s="231"/>
      <c r="J21" s="231"/>
      <c r="K21" s="6"/>
    </row>
    <row r="22" spans="1:12" ht="33.7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6"/>
    </row>
    <row r="23" spans="1:12">
      <c r="K23" s="13"/>
    </row>
    <row r="24" spans="1:12">
      <c r="K24" s="13"/>
    </row>
    <row r="25" spans="1:12" ht="28.5" customHeight="1">
      <c r="K25" s="13"/>
    </row>
    <row r="26" spans="1:12">
      <c r="K26" s="13"/>
    </row>
    <row r="27" spans="1:12">
      <c r="B27" s="43"/>
      <c r="C27" s="43"/>
      <c r="D27" s="43"/>
      <c r="E27" s="43"/>
      <c r="F27" s="43"/>
      <c r="G27" s="43"/>
      <c r="H27" s="43"/>
      <c r="K27" s="6"/>
    </row>
    <row r="28" spans="1:12">
      <c r="B28" s="43"/>
      <c r="C28" s="43"/>
      <c r="D28" s="43"/>
      <c r="E28" s="43"/>
      <c r="F28" s="43"/>
      <c r="G28" s="43"/>
      <c r="H28" s="43"/>
      <c r="K28" s="6"/>
      <c r="L28" s="6"/>
    </row>
    <row r="29" spans="1:12">
      <c r="B29" s="43"/>
      <c r="C29" s="43"/>
      <c r="D29" s="43"/>
      <c r="E29" s="43"/>
      <c r="F29" s="43"/>
      <c r="G29" s="43"/>
      <c r="H29" s="43"/>
      <c r="K29" s="6"/>
      <c r="L29" s="6"/>
    </row>
    <row r="30" spans="1:12">
      <c r="K30" s="6"/>
      <c r="L30" s="6"/>
    </row>
    <row r="31" spans="1:12">
      <c r="K31" s="6"/>
      <c r="L31" s="6"/>
    </row>
    <row r="32" spans="1:12">
      <c r="K32" s="6"/>
      <c r="L32" s="6"/>
    </row>
    <row r="33" spans="11:12">
      <c r="K33" s="6"/>
      <c r="L33" s="6"/>
    </row>
    <row r="34" spans="11:12">
      <c r="K34" s="6"/>
      <c r="L34" s="6"/>
    </row>
    <row r="35" spans="11:12">
      <c r="K35" s="6"/>
      <c r="L35" s="6"/>
    </row>
    <row r="36" spans="11:12">
      <c r="K36" s="6"/>
      <c r="L36" s="6"/>
    </row>
    <row r="37" spans="11:12">
      <c r="K37" s="6"/>
      <c r="L37" s="6"/>
    </row>
    <row r="38" spans="11:12">
      <c r="K38" s="6"/>
      <c r="L38" s="6"/>
    </row>
    <row r="39" spans="11:12">
      <c r="K39" s="6"/>
      <c r="L39" s="6"/>
    </row>
    <row r="40" spans="11:12">
      <c r="K40" s="6"/>
      <c r="L40" s="6"/>
    </row>
    <row r="41" spans="11:12">
      <c r="K41" s="6"/>
      <c r="L41" s="6"/>
    </row>
    <row r="42" spans="11:12">
      <c r="K42" s="6"/>
      <c r="L42" s="6"/>
    </row>
    <row r="43" spans="11:12">
      <c r="K43" s="6"/>
      <c r="L43" s="6"/>
    </row>
    <row r="44" spans="11:12">
      <c r="K44" s="6"/>
      <c r="L44" s="6"/>
    </row>
    <row r="45" spans="11:12">
      <c r="K45" s="6"/>
      <c r="L45" s="6"/>
    </row>
    <row r="46" spans="11:12">
      <c r="K46" s="6"/>
      <c r="L46" s="6"/>
    </row>
    <row r="47" spans="11:12">
      <c r="K47" s="6"/>
      <c r="L47" s="6"/>
    </row>
    <row r="48" spans="11:12">
      <c r="K48" s="6"/>
      <c r="L48" s="6"/>
    </row>
    <row r="49" spans="11:12">
      <c r="K49" s="6"/>
      <c r="L49" s="6"/>
    </row>
  </sheetData>
  <mergeCells count="39">
    <mergeCell ref="A10:A11"/>
    <mergeCell ref="B10:B11"/>
    <mergeCell ref="C10:C11"/>
    <mergeCell ref="A21:E21"/>
    <mergeCell ref="F21:J21"/>
    <mergeCell ref="A17:E17"/>
    <mergeCell ref="F17:J17"/>
    <mergeCell ref="A18:J18"/>
    <mergeCell ref="A19:J19"/>
    <mergeCell ref="A20:E20"/>
    <mergeCell ref="F20:J20"/>
    <mergeCell ref="D10:D11"/>
    <mergeCell ref="E10:F10"/>
    <mergeCell ref="G10:H10"/>
    <mergeCell ref="B7:C7"/>
    <mergeCell ref="D7:E7"/>
    <mergeCell ref="I7:J7"/>
    <mergeCell ref="B8:C8"/>
    <mergeCell ref="D8:E8"/>
    <mergeCell ref="I8:J8"/>
    <mergeCell ref="A13:D13"/>
    <mergeCell ref="A14:B14"/>
    <mergeCell ref="C14:I14"/>
    <mergeCell ref="A15:J15"/>
    <mergeCell ref="A16:E16"/>
    <mergeCell ref="F16:J16"/>
    <mergeCell ref="I10:J10"/>
    <mergeCell ref="B5:C5"/>
    <mergeCell ref="D5:E5"/>
    <mergeCell ref="I5:J5"/>
    <mergeCell ref="B6:C6"/>
    <mergeCell ref="D6:E6"/>
    <mergeCell ref="I6:J6"/>
    <mergeCell ref="A1:J1"/>
    <mergeCell ref="A2:J2"/>
    <mergeCell ref="B3:J3"/>
    <mergeCell ref="A4:C4"/>
    <mergeCell ref="D4:G4"/>
    <mergeCell ref="H4:J4"/>
  </mergeCells>
  <pageMargins left="0.511811024" right="0.511811024" top="0.78740157499999996" bottom="0.78740157499999996" header="0.31496062000000002" footer="0.31496062000000002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FFFF00"/>
  </sheetPr>
  <dimension ref="A1:L49"/>
  <sheetViews>
    <sheetView workbookViewId="0">
      <selection activeCell="F21" sqref="F21:J21"/>
    </sheetView>
  </sheetViews>
  <sheetFormatPr defaultRowHeight="15"/>
  <cols>
    <col min="1" max="1" width="8.85546875" customWidth="1"/>
    <col min="2" max="2" width="42.7109375" customWidth="1"/>
    <col min="3" max="3" width="7.42578125" customWidth="1"/>
    <col min="4" max="4" width="8.140625" customWidth="1"/>
    <col min="5" max="5" width="11.5703125" customWidth="1"/>
    <col min="6" max="6" width="12" customWidth="1"/>
    <col min="7" max="7" width="16.42578125" customWidth="1"/>
    <col min="8" max="8" width="12" customWidth="1"/>
    <col min="9" max="9" width="10.5703125" bestFit="1" customWidth="1"/>
    <col min="10" max="10" width="12" bestFit="1" customWidth="1"/>
  </cols>
  <sheetData>
    <row r="1" spans="1:12" ht="37.5" customHeight="1">
      <c r="A1" s="230" t="s">
        <v>151</v>
      </c>
      <c r="B1" s="230"/>
      <c r="C1" s="230"/>
      <c r="D1" s="230"/>
      <c r="E1" s="230"/>
      <c r="F1" s="230"/>
      <c r="G1" s="230"/>
      <c r="H1" s="230"/>
      <c r="I1" s="230"/>
      <c r="J1" s="230"/>
      <c r="K1" s="13"/>
      <c r="L1" s="6"/>
    </row>
    <row r="2" spans="1:12">
      <c r="A2" s="216" t="s">
        <v>152</v>
      </c>
      <c r="B2" s="216"/>
      <c r="C2" s="216"/>
      <c r="D2" s="216"/>
      <c r="E2" s="216"/>
      <c r="F2" s="216"/>
      <c r="G2" s="216"/>
      <c r="H2" s="216"/>
      <c r="I2" s="216"/>
      <c r="J2" s="216"/>
      <c r="K2" s="13"/>
    </row>
    <row r="3" spans="1:12" ht="25.5">
      <c r="A3" s="26" t="s">
        <v>153</v>
      </c>
      <c r="B3" s="217" t="s">
        <v>154</v>
      </c>
      <c r="C3" s="218"/>
      <c r="D3" s="218"/>
      <c r="E3" s="218"/>
      <c r="F3" s="218"/>
      <c r="G3" s="218"/>
      <c r="H3" s="218"/>
      <c r="I3" s="218"/>
      <c r="J3" s="219"/>
      <c r="K3" s="13"/>
    </row>
    <row r="4" spans="1:12">
      <c r="A4" s="220" t="s">
        <v>220</v>
      </c>
      <c r="B4" s="220"/>
      <c r="C4" s="220"/>
      <c r="D4" s="214" t="s">
        <v>156</v>
      </c>
      <c r="E4" s="214"/>
      <c r="F4" s="214"/>
      <c r="G4" s="214"/>
      <c r="H4" s="214" t="s">
        <v>226</v>
      </c>
      <c r="I4" s="214"/>
      <c r="J4" s="214"/>
      <c r="K4" s="13"/>
    </row>
    <row r="5" spans="1:12" ht="38.25">
      <c r="A5" s="41" t="s">
        <v>158</v>
      </c>
      <c r="B5" s="222" t="s">
        <v>159</v>
      </c>
      <c r="C5" s="222"/>
      <c r="D5" s="223" t="s">
        <v>160</v>
      </c>
      <c r="E5" s="223"/>
      <c r="F5" s="41" t="s">
        <v>161</v>
      </c>
      <c r="G5" s="41" t="s">
        <v>162</v>
      </c>
      <c r="H5" s="25" t="s">
        <v>163</v>
      </c>
      <c r="I5" s="223" t="s">
        <v>164</v>
      </c>
      <c r="J5" s="223"/>
      <c r="K5" s="13"/>
    </row>
    <row r="6" spans="1:12">
      <c r="A6" s="18">
        <v>1</v>
      </c>
      <c r="B6" s="227" t="s">
        <v>203</v>
      </c>
      <c r="C6" s="228"/>
      <c r="D6" s="221" t="s">
        <v>204</v>
      </c>
      <c r="E6" s="221"/>
      <c r="F6" s="18" t="s">
        <v>205</v>
      </c>
      <c r="G6" s="18" t="s">
        <v>206</v>
      </c>
      <c r="H6" s="18"/>
      <c r="I6" s="221"/>
      <c r="J6" s="221"/>
      <c r="K6" s="13"/>
    </row>
    <row r="7" spans="1:12">
      <c r="A7" s="18">
        <v>2</v>
      </c>
      <c r="B7" s="227" t="s">
        <v>227</v>
      </c>
      <c r="C7" s="228"/>
      <c r="D7" s="221" t="s">
        <v>228</v>
      </c>
      <c r="E7" s="221"/>
      <c r="F7" s="18" t="s">
        <v>209</v>
      </c>
      <c r="G7" s="18" t="s">
        <v>229</v>
      </c>
      <c r="H7" s="18"/>
      <c r="I7" s="221"/>
      <c r="J7" s="221"/>
      <c r="K7" s="13"/>
    </row>
    <row r="8" spans="1:12">
      <c r="A8" s="18">
        <v>3</v>
      </c>
      <c r="B8" s="227" t="s">
        <v>222</v>
      </c>
      <c r="C8" s="228"/>
      <c r="D8" s="221" t="s">
        <v>212</v>
      </c>
      <c r="E8" s="221"/>
      <c r="F8" s="18" t="s">
        <v>223</v>
      </c>
      <c r="G8" s="18" t="s">
        <v>224</v>
      </c>
      <c r="H8" s="18"/>
      <c r="I8" s="221"/>
      <c r="J8" s="221"/>
      <c r="K8" s="13"/>
    </row>
    <row r="9" spans="1:12">
      <c r="A9" s="13"/>
      <c r="B9" s="14"/>
      <c r="C9" s="14"/>
      <c r="D9" s="14"/>
      <c r="E9" s="14"/>
      <c r="F9" s="15"/>
      <c r="G9" s="15"/>
      <c r="H9" s="15"/>
      <c r="I9" s="16"/>
      <c r="J9" s="40"/>
      <c r="K9" s="13"/>
    </row>
    <row r="10" spans="1:12">
      <c r="A10" s="223" t="s">
        <v>177</v>
      </c>
      <c r="B10" s="223" t="s">
        <v>178</v>
      </c>
      <c r="C10" s="222" t="s">
        <v>179</v>
      </c>
      <c r="D10" s="223" t="s">
        <v>180</v>
      </c>
      <c r="E10" s="223" t="s">
        <v>215</v>
      </c>
      <c r="F10" s="223"/>
      <c r="G10" s="223" t="s">
        <v>230</v>
      </c>
      <c r="H10" s="223"/>
      <c r="I10" s="223" t="s">
        <v>225</v>
      </c>
      <c r="J10" s="223"/>
      <c r="K10" s="13"/>
    </row>
    <row r="11" spans="1:12" ht="25.5">
      <c r="A11" s="223"/>
      <c r="B11" s="223"/>
      <c r="C11" s="222"/>
      <c r="D11" s="229"/>
      <c r="E11" s="25" t="s">
        <v>182</v>
      </c>
      <c r="F11" s="25" t="s">
        <v>183</v>
      </c>
      <c r="G11" s="49" t="s">
        <v>182</v>
      </c>
      <c r="H11" s="49" t="s">
        <v>183</v>
      </c>
      <c r="I11" s="25" t="s">
        <v>182</v>
      </c>
      <c r="J11" s="25" t="s">
        <v>183</v>
      </c>
      <c r="K11" s="13"/>
    </row>
    <row r="12" spans="1:12">
      <c r="A12" s="17" t="s">
        <v>184</v>
      </c>
      <c r="B12" s="24" t="s">
        <v>218</v>
      </c>
      <c r="C12" s="17" t="s">
        <v>189</v>
      </c>
      <c r="D12" s="17">
        <v>7</v>
      </c>
      <c r="E12" s="47">
        <v>73</v>
      </c>
      <c r="F12" s="48">
        <f>E12*D12</f>
        <v>511</v>
      </c>
      <c r="G12" s="47">
        <v>76</v>
      </c>
      <c r="H12" s="45">
        <f>G12*D12</f>
        <v>532</v>
      </c>
      <c r="I12" s="19">
        <v>75</v>
      </c>
      <c r="J12" s="45">
        <v>670</v>
      </c>
      <c r="K12" s="13"/>
    </row>
    <row r="13" spans="1:12">
      <c r="A13" s="226" t="s">
        <v>193</v>
      </c>
      <c r="B13" s="226"/>
      <c r="C13" s="226"/>
      <c r="D13" s="226"/>
      <c r="E13" s="46"/>
      <c r="F13" s="46">
        <f>SUM(F12:F12)</f>
        <v>511</v>
      </c>
      <c r="G13" s="50"/>
      <c r="H13" s="51">
        <f>SUM(H12:H12)</f>
        <v>532</v>
      </c>
      <c r="I13" s="44"/>
      <c r="J13" s="52">
        <f>SUM(J12:J12)</f>
        <v>670</v>
      </c>
      <c r="K13" s="13"/>
      <c r="L13" s="29"/>
    </row>
    <row r="14" spans="1:12">
      <c r="A14" s="233"/>
      <c r="B14" s="233"/>
      <c r="C14" s="234"/>
      <c r="D14" s="234"/>
      <c r="E14" s="234"/>
      <c r="F14" s="234"/>
      <c r="G14" s="234"/>
      <c r="H14" s="234"/>
      <c r="I14" s="234"/>
      <c r="J14" s="13"/>
      <c r="K14" s="13"/>
    </row>
    <row r="15" spans="1:12">
      <c r="A15" s="225" t="s">
        <v>194</v>
      </c>
      <c r="B15" s="225"/>
      <c r="C15" s="225"/>
      <c r="D15" s="225"/>
      <c r="E15" s="225"/>
      <c r="F15" s="225"/>
      <c r="G15" s="225"/>
      <c r="H15" s="225"/>
      <c r="I15" s="225"/>
      <c r="J15" s="225"/>
      <c r="K15" s="13"/>
    </row>
    <row r="16" spans="1:12">
      <c r="A16" s="226" t="s">
        <v>195</v>
      </c>
      <c r="B16" s="226"/>
      <c r="C16" s="226"/>
      <c r="D16" s="226"/>
      <c r="E16" s="226"/>
      <c r="F16" s="226" t="s">
        <v>196</v>
      </c>
      <c r="G16" s="226"/>
      <c r="H16" s="226"/>
      <c r="I16" s="226"/>
      <c r="J16" s="226"/>
      <c r="K16" s="13"/>
    </row>
    <row r="17" spans="1:12">
      <c r="A17" s="214" t="s">
        <v>219</v>
      </c>
      <c r="B17" s="214"/>
      <c r="C17" s="214"/>
      <c r="D17" s="214"/>
      <c r="E17" s="214"/>
      <c r="F17" s="232">
        <f>F13</f>
        <v>511</v>
      </c>
      <c r="G17" s="216"/>
      <c r="H17" s="216"/>
      <c r="I17" s="216"/>
      <c r="J17" s="216"/>
      <c r="K17" s="13"/>
    </row>
    <row r="18" spans="1:12">
      <c r="A18" s="215"/>
      <c r="B18" s="215"/>
      <c r="C18" s="215"/>
      <c r="D18" s="215"/>
      <c r="E18" s="215"/>
      <c r="F18" s="215"/>
      <c r="G18" s="215"/>
      <c r="H18" s="215"/>
      <c r="I18" s="215"/>
      <c r="J18" s="215"/>
      <c r="K18" s="13"/>
    </row>
    <row r="19" spans="1:12">
      <c r="A19" s="214" t="s">
        <v>197</v>
      </c>
      <c r="B19" s="214"/>
      <c r="C19" s="214"/>
      <c r="D19" s="214"/>
      <c r="E19" s="214"/>
      <c r="F19" s="214"/>
      <c r="G19" s="214"/>
      <c r="H19" s="214"/>
      <c r="I19" s="214"/>
      <c r="J19" s="214"/>
      <c r="K19" s="13"/>
    </row>
    <row r="20" spans="1:12" ht="33" customHeight="1">
      <c r="A20" s="169" t="s">
        <v>198</v>
      </c>
      <c r="B20" s="169"/>
      <c r="C20" s="169"/>
      <c r="D20" s="169"/>
      <c r="E20" s="169"/>
      <c r="F20" s="169" t="s">
        <v>199</v>
      </c>
      <c r="G20" s="169"/>
      <c r="H20" s="169"/>
      <c r="I20" s="169"/>
      <c r="J20" s="169"/>
      <c r="K20" s="6"/>
    </row>
    <row r="21" spans="1:12" ht="33.75" customHeight="1">
      <c r="A21" s="231" t="s">
        <v>24</v>
      </c>
      <c r="B21" s="231"/>
      <c r="C21" s="231"/>
      <c r="D21" s="231"/>
      <c r="E21" s="231"/>
      <c r="F21" s="231" t="s">
        <v>24</v>
      </c>
      <c r="G21" s="231"/>
      <c r="H21" s="231"/>
      <c r="I21" s="231"/>
      <c r="J21" s="231"/>
      <c r="K21" s="6"/>
    </row>
    <row r="22" spans="1:12" ht="33.75" customHeight="1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6"/>
    </row>
    <row r="23" spans="1:12">
      <c r="K23" s="13"/>
    </row>
    <row r="24" spans="1:12">
      <c r="K24" s="13"/>
    </row>
    <row r="25" spans="1:12" ht="28.5" customHeight="1">
      <c r="K25" s="13"/>
    </row>
    <row r="26" spans="1:12">
      <c r="K26" s="13"/>
    </row>
    <row r="27" spans="1:12">
      <c r="B27" s="43"/>
      <c r="C27" s="43"/>
      <c r="D27" s="43"/>
      <c r="E27" s="43"/>
      <c r="F27" s="43"/>
      <c r="G27" s="43"/>
      <c r="H27" s="43"/>
      <c r="K27" s="6"/>
    </row>
    <row r="28" spans="1:12">
      <c r="B28" s="43"/>
      <c r="C28" s="43"/>
      <c r="D28" s="43"/>
      <c r="E28" s="43"/>
      <c r="F28" s="43"/>
      <c r="G28" s="43"/>
      <c r="H28" s="43"/>
      <c r="K28" s="6"/>
      <c r="L28" s="6"/>
    </row>
    <row r="29" spans="1:12">
      <c r="B29" s="43"/>
      <c r="C29" s="43"/>
      <c r="D29" s="43"/>
      <c r="E29" s="43"/>
      <c r="F29" s="43"/>
      <c r="G29" s="43"/>
      <c r="H29" s="43"/>
      <c r="K29" s="6"/>
      <c r="L29" s="6"/>
    </row>
    <row r="30" spans="1:12">
      <c r="K30" s="6"/>
      <c r="L30" s="6"/>
    </row>
    <row r="31" spans="1:12">
      <c r="K31" s="6"/>
      <c r="L31" s="6"/>
    </row>
    <row r="32" spans="1:12">
      <c r="K32" s="6"/>
      <c r="L32" s="6"/>
    </row>
    <row r="33" spans="11:12">
      <c r="K33" s="6"/>
      <c r="L33" s="6"/>
    </row>
    <row r="34" spans="11:12">
      <c r="K34" s="6"/>
      <c r="L34" s="6"/>
    </row>
    <row r="35" spans="11:12">
      <c r="K35" s="6"/>
      <c r="L35" s="6"/>
    </row>
    <row r="36" spans="11:12">
      <c r="K36" s="6"/>
      <c r="L36" s="6"/>
    </row>
    <row r="37" spans="11:12">
      <c r="K37" s="6"/>
      <c r="L37" s="6"/>
    </row>
    <row r="38" spans="11:12">
      <c r="K38" s="6"/>
      <c r="L38" s="6"/>
    </row>
    <row r="39" spans="11:12">
      <c r="K39" s="6"/>
      <c r="L39" s="6"/>
    </row>
    <row r="40" spans="11:12">
      <c r="K40" s="6"/>
      <c r="L40" s="6"/>
    </row>
    <row r="41" spans="11:12">
      <c r="K41" s="6"/>
      <c r="L41" s="6"/>
    </row>
    <row r="42" spans="11:12">
      <c r="K42" s="6"/>
      <c r="L42" s="6"/>
    </row>
    <row r="43" spans="11:12">
      <c r="K43" s="6"/>
      <c r="L43" s="6"/>
    </row>
    <row r="44" spans="11:12">
      <c r="K44" s="6"/>
      <c r="L44" s="6"/>
    </row>
    <row r="45" spans="11:12">
      <c r="K45" s="6"/>
      <c r="L45" s="6"/>
    </row>
    <row r="46" spans="11:12">
      <c r="K46" s="6"/>
      <c r="L46" s="6"/>
    </row>
    <row r="47" spans="11:12">
      <c r="K47" s="6"/>
      <c r="L47" s="6"/>
    </row>
    <row r="48" spans="11:12">
      <c r="K48" s="6"/>
      <c r="L48" s="6"/>
    </row>
    <row r="49" spans="11:12">
      <c r="K49" s="6"/>
      <c r="L49" s="6"/>
    </row>
  </sheetData>
  <mergeCells count="39">
    <mergeCell ref="A10:A11"/>
    <mergeCell ref="B10:B11"/>
    <mergeCell ref="C10:C11"/>
    <mergeCell ref="A21:E21"/>
    <mergeCell ref="F21:J21"/>
    <mergeCell ref="A17:E17"/>
    <mergeCell ref="F17:J17"/>
    <mergeCell ref="A18:J18"/>
    <mergeCell ref="A19:J19"/>
    <mergeCell ref="A20:E20"/>
    <mergeCell ref="F20:J20"/>
    <mergeCell ref="D10:D11"/>
    <mergeCell ref="E10:F10"/>
    <mergeCell ref="G10:H10"/>
    <mergeCell ref="B7:C7"/>
    <mergeCell ref="D7:E7"/>
    <mergeCell ref="I7:J7"/>
    <mergeCell ref="B8:C8"/>
    <mergeCell ref="D8:E8"/>
    <mergeCell ref="I8:J8"/>
    <mergeCell ref="A13:D13"/>
    <mergeCell ref="A14:B14"/>
    <mergeCell ref="C14:I14"/>
    <mergeCell ref="A15:J15"/>
    <mergeCell ref="A16:E16"/>
    <mergeCell ref="F16:J16"/>
    <mergeCell ref="I10:J10"/>
    <mergeCell ref="B5:C5"/>
    <mergeCell ref="D5:E5"/>
    <mergeCell ref="I5:J5"/>
    <mergeCell ref="B6:C6"/>
    <mergeCell ref="D6:E6"/>
    <mergeCell ref="I6:J6"/>
    <mergeCell ref="A1:J1"/>
    <mergeCell ref="A2:J2"/>
    <mergeCell ref="B3:J3"/>
    <mergeCell ref="A4:C4"/>
    <mergeCell ref="D4:G4"/>
    <mergeCell ref="H4:J4"/>
  </mergeCells>
  <pageMargins left="0.511811024" right="0.511811024" top="0.78740157499999996" bottom="0.78740157499999996" header="0.31496062000000002" footer="0.31496062000000002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MARIA.FONSECA</dc:creator>
  <cp:keywords/>
  <dc:description/>
  <cp:lastModifiedBy>X</cp:lastModifiedBy>
  <cp:revision/>
  <dcterms:created xsi:type="dcterms:W3CDTF">2017-07-11T14:25:33Z</dcterms:created>
  <dcterms:modified xsi:type="dcterms:W3CDTF">2024-04-10T20:18:13Z</dcterms:modified>
  <cp:category/>
  <cp:contentStatus/>
</cp:coreProperties>
</file>