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_ADM\Documents\COMPARTILHADO\Documentos Manaus 2021\PROJETOS ALDEIAS MANAUS\Projetos Encerrados\TF 06 2017 SEMASC\Portal Transparência\"/>
    </mc:Choice>
  </mc:AlternateContent>
  <bookViews>
    <workbookView xWindow="0" yWindow="0" windowWidth="21570" windowHeight="9000" activeTab="1"/>
  </bookViews>
  <sheets>
    <sheet name="ANEXO IV" sheetId="1" r:id="rId1"/>
    <sheet name="Anexo V" sheetId="5" r:id="rId2"/>
    <sheet name="Anexo VI" sheetId="6" r:id="rId3"/>
    <sheet name="ANEXO VII" sheetId="4" r:id="rId4"/>
  </sheets>
  <externalReferences>
    <externalReference r:id="rId5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6" l="1"/>
  <c r="B25" i="6"/>
  <c r="E25" i="6" s="1"/>
  <c r="B24" i="6"/>
  <c r="E24" i="6" s="1"/>
  <c r="C23" i="6"/>
  <c r="E23" i="6" s="1"/>
  <c r="B23" i="6"/>
  <c r="C22" i="6"/>
  <c r="E22" i="6" s="1"/>
  <c r="B22" i="6"/>
  <c r="B21" i="6"/>
  <c r="E21" i="6" s="1"/>
  <c r="B20" i="6"/>
  <c r="E20" i="6" s="1"/>
  <c r="B19" i="6"/>
  <c r="E19" i="6" s="1"/>
  <c r="B18" i="6"/>
  <c r="E18" i="6" s="1"/>
  <c r="B17" i="6"/>
  <c r="E17" i="6" s="1"/>
  <c r="B16" i="6"/>
  <c r="E16" i="6" s="1"/>
  <c r="E15" i="6"/>
  <c r="E14" i="6"/>
  <c r="D47" i="5" l="1"/>
  <c r="C14" i="5"/>
  <c r="C47" i="5" s="1"/>
  <c r="E47" i="5" s="1"/>
  <c r="C54" i="5"/>
  <c r="C13" i="4" l="1"/>
  <c r="C29" i="4"/>
  <c r="E43" i="1" l="1"/>
  <c r="D29" i="4"/>
  <c r="D28" i="4" s="1"/>
  <c r="C27" i="4"/>
  <c r="D27" i="4" s="1"/>
  <c r="C26" i="4"/>
  <c r="D26" i="4" s="1"/>
  <c r="C25" i="4"/>
  <c r="D25" i="4" s="1"/>
  <c r="D24" i="4" s="1"/>
  <c r="C23" i="4"/>
  <c r="D23" i="4" s="1"/>
  <c r="C22" i="4"/>
  <c r="D22" i="4" s="1"/>
  <c r="C21" i="4"/>
  <c r="D21" i="4" s="1"/>
  <c r="C20" i="4"/>
  <c r="D20" i="4" s="1"/>
  <c r="C19" i="4"/>
  <c r="D19" i="4" s="1"/>
  <c r="D18" i="4" s="1"/>
  <c r="C14" i="4"/>
  <c r="C15" i="4"/>
  <c r="E45" i="1"/>
  <c r="E40" i="1"/>
  <c r="D31" i="4" l="1"/>
  <c r="D32" i="4"/>
</calcChain>
</file>

<file path=xl/comments1.xml><?xml version="1.0" encoding="utf-8"?>
<comments xmlns="http://schemas.openxmlformats.org/spreadsheetml/2006/main">
  <authors>
    <author>MARIA.FONSECA</author>
  </authors>
  <commentList>
    <comment ref="A11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NÚMERO DO DOCUMENTO REGISTRADO NO EXTRATO  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DESCREVER O TIPO DE TARIFAS QUE FOI DEBITADO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A DATA EM QUE FOI DEBITADO O RECURSO REFERENTE AS TARIFAS BANCÁRIAS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VALOR DAS TARIFAS BANCÁRIAS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O SOMATÓRIO TOTAL DE TODAS AS TARIFAS BANCÁRIAS DA PARCELA MENCIONADA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ÁREA RESERVADA PARA DISCRIMINAR OS DETALHES DE TODAS AS RESTITUIÇÕES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O SOMATÓRIO TOTAL DE TODAS AS TARIFAS BANCÁRIAS RESTITUÍDAS À CONTA ESPECÍFICA</t>
        </r>
      </text>
    </comment>
    <comment ref="A44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O SOMATÓRIO TOTAL DE TODAS AS TARIFAS BANCÁRIAS RESTITUÍDAS À CONTA ÚNICA DO ESTADO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O SOMATÓRIO TOTAL DE TODAS AS TARIFAS BANCÁRIAS RESTITUÍDAS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CONSTAR O NOME E ASSINATURA DO RESPONSÁVEL CONTÁBIL</t>
        </r>
      </text>
    </comment>
    <comment ref="D47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CONSTAR O NOME E ASSINATURA DO RESPONSÁVEL PELA EXECUÇÃO DO TERMO</t>
        </r>
      </text>
    </comment>
  </commentList>
</comments>
</file>

<file path=xl/comments2.xml><?xml version="1.0" encoding="utf-8"?>
<comments xmlns="http://schemas.openxmlformats.org/spreadsheetml/2006/main">
  <authors>
    <author>MARIA.FONSECA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NOME COMPLETO DA UNIDADE EXECUTORA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NÚMERO ORIGINAL DO TERMO</t>
        </r>
      </text>
    </comment>
    <comment ref="C6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A PARCELA REFERENTE À PRESTAÇÃO DE CONTAS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SE A PRESTAÇÃO DE CONTAS É PARCIAL OU FINAL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PERÍODO DE EXECUÇÃO DO TERMO</t>
        </r>
      </text>
    </comment>
    <comment ref="A12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ÁREA RESERVADA PARA DISCRIMINAR OS DETALHES DAS DEVOLUÇÕES À CONTA ESPECÍFICA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O QUE MOTIVOU A DEVOLUÇÃO PARA CONTA ESPECÍFICA OU CONTA ÚNICA DO ESTADO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A DATA EM QUE FOI DEBITADA A DESPESA INDEVIDA PELA OSC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VALOR DA DESPESA QUE FOI DEBITADO INDEVIDAMENTE PELA OSC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VALOR DA DEVOLUÇÃO COM JUROS INCIDENTES CALCULADOS NO SITE DO TCU      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DATA EM QUE FOI CREDITADO O RECURSO PRÓPRIO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O SOMATÓRIO TOTAL DE TODOS OS VALORES RESTITUÍDOS À CONTA ÚNICA DO ESTADO</t>
        </r>
      </text>
    </comment>
    <comment ref="A54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O SOMATÓRIO TOTAL DE TODOS OS VALORES RESTITUÍDOS À CONTA ÚNICA DO ESTADO</t>
        </r>
      </text>
    </comment>
    <comment ref="A56" authorId="0" shapeId="0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CONSTAR O NOME E ASSINATURA DO RESPONSÁVEL CONTÁBIL</t>
        </r>
      </text>
    </comment>
  </commentList>
</comments>
</file>

<file path=xl/sharedStrings.xml><?xml version="1.0" encoding="utf-8"?>
<sst xmlns="http://schemas.openxmlformats.org/spreadsheetml/2006/main" count="194" uniqueCount="115">
  <si>
    <t>ANEXO IV</t>
  </si>
  <si>
    <t>DEMONSTRATIVO DAS TARIFAS BANCÁRIAS</t>
  </si>
  <si>
    <t>Nº DO TERMO: 006/2017</t>
  </si>
  <si>
    <t>PARCELA: ÚNICA</t>
  </si>
  <si>
    <t>TIPO DA PRESTAÇÃO DE CONTAS:</t>
  </si>
  <si>
    <t>PERÍODO DA PRESTAÇÃO DE CONTAS:</t>
  </si>
  <si>
    <t>TARIFAS BANCÁRIAS DEBITADAS DA CONTA ESPECÍFICA</t>
  </si>
  <si>
    <t>Nº DE DOC.</t>
  </si>
  <si>
    <t>TIPO DE TARIFA</t>
  </si>
  <si>
    <t>DATA</t>
  </si>
  <si>
    <t>VALOR</t>
  </si>
  <si>
    <t>TARIFA BANCÁRIA</t>
  </si>
  <si>
    <t>TED INTERNET</t>
  </si>
  <si>
    <t>TARIFA RETIRADA AVULSA</t>
  </si>
  <si>
    <t>TED BANCÁRIO</t>
  </si>
  <si>
    <t>TOTAL DAS TARIFAS BANCÁRIAS</t>
  </si>
  <si>
    <t>RESTITUIÇÃO</t>
  </si>
  <si>
    <t>TOTAL RESTITUÍDO À CONTA ESPECÍFICA</t>
  </si>
  <si>
    <t>TOTAL RESTITUÍDO À CONTA DO FMDCA</t>
  </si>
  <si>
    <t>TOTAL DA RESTITUIÇÃO</t>
  </si>
  <si>
    <t xml:space="preserve">ASSINATURA: </t>
  </si>
  <si>
    <t>(    ) PARCIAL       (    x    ) FINAL</t>
  </si>
  <si>
    <t>PERÍODO DE: 23/10/2017 - 06/08/2018</t>
  </si>
  <si>
    <t>ANEXO VII</t>
  </si>
  <si>
    <t>RELATÓRIO DA EXECUÇÃO FINANCEIRA</t>
  </si>
  <si>
    <t>RECEITAS E DESPESAS</t>
  </si>
  <si>
    <t>UNIDADE EXECUTORA: ALDEIAS INFANTIS SOS BRASIL</t>
  </si>
  <si>
    <t>Nº DO TERMO: 06/2017</t>
  </si>
  <si>
    <t>TIPO DA PRESTAÇÃO DE CONTAS</t>
  </si>
  <si>
    <t>(  ) PARCIAL                  (   X     ) FINAL</t>
  </si>
  <si>
    <t>PERÍODO DE: 23/10/2017 - 11/06/2018</t>
  </si>
  <si>
    <t>RECEITAS (B)</t>
  </si>
  <si>
    <t>VALOR (R$)</t>
  </si>
  <si>
    <t>1. LIBERAÇÃO DO FMDCA</t>
  </si>
  <si>
    <t xml:space="preserve">2. SALDO DA PARCELA ANTERIOR                                                   </t>
  </si>
  <si>
    <t xml:space="preserve">DATA: </t>
  </si>
  <si>
    <t>3.RECURSOS PRÓPRIOS</t>
  </si>
  <si>
    <t>4. RENDIMENTO DE APLICAÇÕES FINANCEIRAS</t>
  </si>
  <si>
    <t>TOTAL DAS RECEITAS</t>
  </si>
  <si>
    <t>DESPESAS (A)</t>
  </si>
  <si>
    <t>DISCRIMINAÇÃO</t>
  </si>
  <si>
    <t>ATÉ A PARCELA ANTERIOR (1)</t>
  </si>
  <si>
    <t>NA PARCELA ATUAL (2)</t>
  </si>
  <si>
    <t>ACUMULADO (1+2)</t>
  </si>
  <si>
    <t>1. MATERIAL DE CONSUMO</t>
  </si>
  <si>
    <t>1.1.  MATERIAL PEDAGÓGICO</t>
  </si>
  <si>
    <t>1.2.  MATERIAL DE EXPEDIENTE</t>
  </si>
  <si>
    <t>1.3.GÊNEROS ALIMENTÍCIOS</t>
  </si>
  <si>
    <t>1.4.  HIGIENE E LIMPEZA</t>
  </si>
  <si>
    <t>1.5.  DERIVADOS DE PETRÓLEO - GÁS</t>
  </si>
  <si>
    <t>2. SERVIÇOS DE TERCEIROS</t>
  </si>
  <si>
    <t>2.1. PESSOA FÍSICA - CLT</t>
  </si>
  <si>
    <t>2.2. PESSOA FÍSICA - OFICINEIRO</t>
  </si>
  <si>
    <t>2.3. ENCARGOS (PIS)</t>
  </si>
  <si>
    <t>3. OUTRAS DESPESAS</t>
  </si>
  <si>
    <t>3.1. TARIFAS BANCÁRIAS</t>
  </si>
  <si>
    <t>TOTAL DAS DESPESAS</t>
  </si>
  <si>
    <t>SALDO A SER UTILIZADO / DEVOLVIDO (B - A)</t>
  </si>
  <si>
    <r>
      <rPr>
        <sz val="11"/>
        <rFont val="Arial"/>
        <family val="2"/>
      </rPr>
      <t xml:space="preserve">CONTADOR / CRC Nº:                                           </t>
    </r>
    <r>
      <rPr>
        <b/>
        <sz val="11"/>
        <rFont val="Arial"/>
        <family val="2"/>
      </rPr>
      <t xml:space="preserve"> FÁBIO DA SILVA SANTOS                               CRC 1SP-276273/O-0</t>
    </r>
  </si>
  <si>
    <r>
      <rPr>
        <sz val="11"/>
        <rFont val="Arial"/>
        <family val="2"/>
      </rPr>
      <t xml:space="preserve">RESPONSÁVEL PELA EXECUÇÃO:  </t>
    </r>
    <r>
      <rPr>
        <b/>
        <sz val="11"/>
        <rFont val="Arial"/>
        <family val="2"/>
      </rPr>
      <t xml:space="preserve">         ROZILENE GOMES DA SILVA</t>
    </r>
  </si>
  <si>
    <t>ASSINATURA:</t>
  </si>
  <si>
    <t>ANEXO V</t>
  </si>
  <si>
    <t>DEMONSTRATIVO DE RECURSO PRÓPRIO/DEVOLUÇÃO</t>
  </si>
  <si>
    <r>
      <rPr>
        <sz val="11"/>
        <color theme="1"/>
        <rFont val="Arial"/>
        <family val="2"/>
      </rPr>
      <t>UNIDADE EXECUTORA:</t>
    </r>
    <r>
      <rPr>
        <b/>
        <sz val="11"/>
        <color theme="1"/>
        <rFont val="Arial"/>
        <family val="2"/>
      </rPr>
      <t xml:space="preserve"> ALDEIAS INFANTIS SOS BRASIL</t>
    </r>
  </si>
  <si>
    <t>DEVOLUÇÕES</t>
  </si>
  <si>
    <t>RESTITUÍDO À CONTA ESPECÍFICA</t>
  </si>
  <si>
    <t>ORIGEM DA GLOSA/DEVOLUÇÃO</t>
  </si>
  <si>
    <t>DATA DA ORIGEM</t>
  </si>
  <si>
    <t>VALOR DA DESPESA INDEVIDA</t>
  </si>
  <si>
    <t>VALOR DA DEVOLUÇÃO C/ JUROS</t>
  </si>
  <si>
    <t>DATA DA DEVOLUÇÃO</t>
  </si>
  <si>
    <t>Diferença GPS Fopag 02/2018</t>
  </si>
  <si>
    <t xml:space="preserve">Diferença DARF PIS Fopag 02/2018 </t>
  </si>
  <si>
    <t>Gastos Excedentes Higiene e Limpeza</t>
  </si>
  <si>
    <t>Gastos Excedentes Alimentos</t>
  </si>
  <si>
    <t>Gastos Excedentes PIS Fopag 032018</t>
  </si>
  <si>
    <t>Gastos Excedentes PIS Fopag 042018</t>
  </si>
  <si>
    <t>VALOR DA DESPESA INDEVIDAS</t>
  </si>
  <si>
    <t>__/__/____</t>
  </si>
  <si>
    <t>TOTAL RESTITUÍDO À CONTA ÚNICA DO ESTADO</t>
  </si>
  <si>
    <t xml:space="preserve">CONTADOR/CRC Nº:
FÁBIO DA SILVA SANTOS
CRC 1SP-276273/O-0                                                  </t>
  </si>
  <si>
    <t>RESPONSÁVEL PELA EXECUÇÃO:
 ROZILENE GOMES DA SILVA</t>
  </si>
  <si>
    <t>(    ) PARCIAL                 (   x  ) FINAL</t>
  </si>
  <si>
    <r>
      <rPr>
        <sz val="12"/>
        <rFont val="Arial"/>
        <family val="2"/>
      </rPr>
      <t>UNIDADE EXECUTORA:</t>
    </r>
    <r>
      <rPr>
        <b/>
        <sz val="12"/>
        <rFont val="Arial"/>
        <family val="2"/>
      </rPr>
      <t xml:space="preserve"> ALDEIAS INFANTIS SOS BRASIL</t>
    </r>
  </si>
  <si>
    <r>
      <t xml:space="preserve">CONTADOR/CRC Nº: 
</t>
    </r>
    <r>
      <rPr>
        <b/>
        <sz val="11"/>
        <rFont val="Arial"/>
        <family val="2"/>
      </rPr>
      <t>FÁBIO DA SILVA SANTOS
CRC 1SP-276273/O-0</t>
    </r>
  </si>
  <si>
    <r>
      <t xml:space="preserve">RESPONSÁVEL PELA EXECUÇÃO:
</t>
    </r>
    <r>
      <rPr>
        <b/>
        <sz val="11"/>
        <rFont val="Arial"/>
        <family val="2"/>
      </rPr>
      <t>ROZILENE GOMES DA SILVA</t>
    </r>
  </si>
  <si>
    <t>ANEXO VI</t>
  </si>
  <si>
    <t>DEMONSTRATIVO DE RENDIMENTOS</t>
  </si>
  <si>
    <t>TIPO PRESTAÇÃO DE CONTAS</t>
  </si>
  <si>
    <t>( ) PARCIAL              (  X   ) FINAL</t>
  </si>
  <si>
    <t>PERÍODO DE: 23/10/2017 A 06/08/2018</t>
  </si>
  <si>
    <t>DADOS BANCÁRIOS</t>
  </si>
  <si>
    <r>
      <t xml:space="preserve">BANCO: </t>
    </r>
    <r>
      <rPr>
        <b/>
        <sz val="12"/>
        <color theme="1"/>
        <rFont val="Arial"/>
        <family val="2"/>
      </rPr>
      <t>BRADESCO</t>
    </r>
  </si>
  <si>
    <r>
      <t xml:space="preserve">AGÊNCIA: </t>
    </r>
    <r>
      <rPr>
        <b/>
        <sz val="12"/>
        <color theme="1"/>
        <rFont val="Arial"/>
        <family val="2"/>
      </rPr>
      <t>2239-0</t>
    </r>
  </si>
  <si>
    <r>
      <t xml:space="preserve">CONTA CORRENTE Nº: </t>
    </r>
    <r>
      <rPr>
        <b/>
        <sz val="12"/>
        <color theme="1"/>
        <rFont val="Arial"/>
        <family val="2"/>
      </rPr>
      <t>2777-3</t>
    </r>
  </si>
  <si>
    <r>
      <t xml:space="preserve">TIPO DE APLICAÇÃO:
 </t>
    </r>
    <r>
      <rPr>
        <b/>
        <sz val="12"/>
        <color theme="1"/>
        <rFont val="Arial"/>
        <family val="2"/>
      </rPr>
      <t>CDB FÁCIL</t>
    </r>
  </si>
  <si>
    <t>MOVIMENTAÇÃO BANCÁRIA</t>
  </si>
  <si>
    <t>( A ) =     APLICADO</t>
  </si>
  <si>
    <t>( B ) = RESGATADO</t>
  </si>
  <si>
    <t>( C ) =      SALDO</t>
  </si>
  <si>
    <t>( B + C - A )</t>
  </si>
  <si>
    <t>01/10/2017 A 31/10/2017</t>
  </si>
  <si>
    <t>01/11/2017 A 30/11/2017</t>
  </si>
  <si>
    <t>01/12/2017 A 31/12/2017</t>
  </si>
  <si>
    <t>01/01/2018 A 31/01/2018</t>
  </si>
  <si>
    <t>01/02/2018 A 28/02/2018</t>
  </si>
  <si>
    <t>01/03/2018 A 31/03/2018</t>
  </si>
  <si>
    <t>01/04/2018 A 30/04/2018</t>
  </si>
  <si>
    <t>01/05/2018 A 31/05/2018</t>
  </si>
  <si>
    <t>01/06/2018 A 30/06/2018</t>
  </si>
  <si>
    <t>01/07/2018 A 31/07/2018</t>
  </si>
  <si>
    <t>01/08/2018 A 06/08/2018</t>
  </si>
  <si>
    <t>RENDIMENTO TOTAL</t>
  </si>
  <si>
    <r>
      <rPr>
        <sz val="12"/>
        <color theme="1"/>
        <rFont val="Arial"/>
        <family val="2"/>
      </rPr>
      <t>UNIDADE EXECUTORA:</t>
    </r>
    <r>
      <rPr>
        <b/>
        <sz val="12"/>
        <color theme="1"/>
        <rFont val="Arial"/>
        <family val="2"/>
      </rPr>
      <t xml:space="preserve">                                    ALDEIAS INFANTIS SOS BRASIL</t>
    </r>
  </si>
  <si>
    <r>
      <rPr>
        <sz val="12"/>
        <color theme="1"/>
        <rFont val="Arial"/>
        <family val="2"/>
      </rPr>
      <t xml:space="preserve">RESPONSÁVEL PELA EXECUÇÃO: 
</t>
    </r>
    <r>
      <rPr>
        <b/>
        <sz val="12"/>
        <color theme="1"/>
        <rFont val="Arial"/>
        <family val="2"/>
      </rPr>
      <t>ROZILENE GOMES DA SILVA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</si>
</sst>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rgb="FF000000"/>
      <name val="Arial"/>
      <family val="2"/>
    </font>
    <font>
      <b/>
      <sz val="16"/>
      <name val="Arial"/>
      <family val="2"/>
    </font>
    <font>
      <sz val="26"/>
      <name val="Arial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0">
    <xf numFmtId="0" fontId="0" fillId="0" borderId="0" xfId="0"/>
    <xf numFmtId="0" fontId="2" fillId="0" borderId="0" xfId="0" applyFont="1"/>
    <xf numFmtId="0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4" fillId="0" borderId="0" xfId="0" applyFont="1"/>
    <xf numFmtId="164" fontId="6" fillId="0" borderId="1" xfId="2" applyNumberFormat="1" applyFont="1" applyBorder="1"/>
    <xf numFmtId="0" fontId="5" fillId="0" borderId="0" xfId="0" applyFont="1"/>
    <xf numFmtId="0" fontId="10" fillId="0" borderId="0" xfId="0" applyFont="1" applyAlignment="1">
      <alignment horizontal="right" vertical="center" wrapText="1"/>
    </xf>
    <xf numFmtId="0" fontId="11" fillId="0" borderId="0" xfId="0" applyFont="1"/>
    <xf numFmtId="0" fontId="10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wrapText="1"/>
    </xf>
    <xf numFmtId="44" fontId="11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44" fontId="5" fillId="0" borderId="1" xfId="0" applyNumberFormat="1" applyFont="1" applyBorder="1" applyAlignment="1">
      <alignment vertical="center" wrapText="1"/>
    </xf>
    <xf numFmtId="43" fontId="11" fillId="0" borderId="0" xfId="1" applyFont="1"/>
    <xf numFmtId="0" fontId="10" fillId="3" borderId="1" xfId="0" applyFont="1" applyFill="1" applyBorder="1" applyAlignment="1">
      <alignment vertical="center" wrapText="1"/>
    </xf>
    <xf numFmtId="44" fontId="10" fillId="3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left" vertical="center" wrapText="1"/>
    </xf>
    <xf numFmtId="44" fontId="10" fillId="0" borderId="0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164" fontId="10" fillId="3" borderId="1" xfId="0" applyNumberFormat="1" applyFont="1" applyFill="1" applyBorder="1" applyAlignment="1">
      <alignment horizontal="right" vertical="center" wrapText="1"/>
    </xf>
    <xf numFmtId="164" fontId="11" fillId="0" borderId="0" xfId="0" applyNumberFormat="1" applyFont="1"/>
    <xf numFmtId="164" fontId="5" fillId="0" borderId="1" xfId="0" applyNumberFormat="1" applyFont="1" applyBorder="1" applyAlignment="1">
      <alignment horizontal="right" vertical="center" wrapText="1"/>
    </xf>
    <xf numFmtId="164" fontId="5" fillId="4" borderId="1" xfId="0" applyNumberFormat="1" applyFont="1" applyFill="1" applyBorder="1" applyAlignment="1">
      <alignment horizontal="right" vertical="center" wrapText="1"/>
    </xf>
    <xf numFmtId="164" fontId="10" fillId="3" borderId="1" xfId="0" applyNumberFormat="1" applyFont="1" applyFill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164" fontId="5" fillId="0" borderId="1" xfId="1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5" fillId="4" borderId="1" xfId="2" applyNumberFormat="1" applyFont="1" applyFill="1" applyBorder="1" applyAlignment="1">
      <alignment horizontal="right"/>
    </xf>
    <xf numFmtId="164" fontId="12" fillId="2" borderId="1" xfId="0" applyNumberFormat="1" applyFont="1" applyFill="1" applyBorder="1" applyAlignment="1">
      <alignment horizontal="right"/>
    </xf>
    <xf numFmtId="164" fontId="12" fillId="2" borderId="2" xfId="2" applyNumberFormat="1" applyFont="1" applyFill="1" applyBorder="1" applyAlignment="1">
      <alignment horizontal="right"/>
    </xf>
    <xf numFmtId="164" fontId="12" fillId="2" borderId="1" xfId="2" applyNumberFormat="1" applyFont="1" applyFill="1" applyBorder="1" applyAlignment="1"/>
    <xf numFmtId="0" fontId="2" fillId="0" borderId="1" xfId="0" applyFont="1" applyBorder="1"/>
    <xf numFmtId="14" fontId="2" fillId="0" borderId="1" xfId="2" applyNumberFormat="1" applyFont="1" applyBorder="1" applyAlignment="1">
      <alignment horizontal="center"/>
    </xf>
    <xf numFmtId="44" fontId="2" fillId="0" borderId="1" xfId="2" applyFont="1" applyBorder="1" applyAlignment="1"/>
    <xf numFmtId="44" fontId="2" fillId="2" borderId="3" xfId="0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14" fontId="5" fillId="4" borderId="1" xfId="0" applyNumberFormat="1" applyFont="1" applyFill="1" applyBorder="1" applyAlignment="1">
      <alignment horizontal="center"/>
    </xf>
    <xf numFmtId="164" fontId="5" fillId="4" borderId="1" xfId="2" applyNumberFormat="1" applyFont="1" applyFill="1" applyBorder="1" applyAlignment="1">
      <alignment horizontal="right" vertical="center"/>
    </xf>
    <xf numFmtId="14" fontId="5" fillId="4" borderId="1" xfId="2" applyNumberFormat="1" applyFont="1" applyFill="1" applyBorder="1" applyAlignment="1">
      <alignment horizontal="center" vertical="center"/>
    </xf>
    <xf numFmtId="14" fontId="5" fillId="4" borderId="1" xfId="2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64" fontId="5" fillId="4" borderId="1" xfId="2" applyNumberFormat="1" applyFont="1" applyFill="1" applyBorder="1"/>
    <xf numFmtId="164" fontId="5" fillId="4" borderId="1" xfId="1" applyNumberFormat="1" applyFont="1" applyFill="1" applyBorder="1" applyAlignment="1">
      <alignment horizontal="right"/>
    </xf>
    <xf numFmtId="164" fontId="5" fillId="4" borderId="1" xfId="1" applyNumberFormat="1" applyFont="1" applyFill="1" applyBorder="1"/>
    <xf numFmtId="0" fontId="5" fillId="4" borderId="1" xfId="0" applyNumberFormat="1" applyFont="1" applyFill="1" applyBorder="1" applyAlignment="1">
      <alignment horizontal="center" vertical="justify" wrapText="1"/>
    </xf>
    <xf numFmtId="0" fontId="5" fillId="4" borderId="1" xfId="0" applyFont="1" applyFill="1" applyBorder="1" applyAlignment="1">
      <alignment horizontal="center" vertical="justify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2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164" fontId="5" fillId="0" borderId="1" xfId="2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right" vertical="center" wrapText="1"/>
    </xf>
    <xf numFmtId="164" fontId="10" fillId="3" borderId="1" xfId="2" applyNumberFormat="1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center" vertical="center" wrapText="1"/>
    </xf>
    <xf numFmtId="43" fontId="5" fillId="0" borderId="2" xfId="1" applyFont="1" applyBorder="1" applyAlignment="1">
      <alignment horizontal="right" vertical="center" wrapText="1"/>
    </xf>
    <xf numFmtId="43" fontId="5" fillId="0" borderId="3" xfId="1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4" fontId="5" fillId="4" borderId="5" xfId="0" applyNumberFormat="1" applyFont="1" applyFill="1" applyBorder="1" applyAlignment="1">
      <alignment horizontal="center" vertical="center"/>
    </xf>
    <xf numFmtId="14" fontId="5" fillId="4" borderId="6" xfId="0" applyNumberFormat="1" applyFont="1" applyFill="1" applyBorder="1" applyAlignment="1">
      <alignment horizontal="center" vertical="center"/>
    </xf>
    <xf numFmtId="14" fontId="5" fillId="4" borderId="5" xfId="2" applyNumberFormat="1" applyFont="1" applyFill="1" applyBorder="1" applyAlignment="1">
      <alignment horizontal="center" vertical="center"/>
    </xf>
    <xf numFmtId="14" fontId="5" fillId="4" borderId="6" xfId="2" applyNumberFormat="1" applyFont="1" applyFill="1" applyBorder="1" applyAlignment="1">
      <alignment horizontal="center" vertical="center"/>
    </xf>
    <xf numFmtId="14" fontId="5" fillId="4" borderId="1" xfId="2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44" fontId="2" fillId="2" borderId="1" xfId="2" applyFont="1" applyFill="1" applyBorder="1" applyAlignment="1">
      <alignment horizontal="left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2" fillId="0" borderId="0" xfId="0" applyFont="1" applyBorder="1" applyAlignment="1">
      <alignment horizontal="right"/>
    </xf>
    <xf numFmtId="0" fontId="12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 wrapText="1"/>
    </xf>
    <xf numFmtId="0" fontId="5" fillId="0" borderId="0" xfId="0" applyNumberFormat="1" applyFont="1"/>
    <xf numFmtId="0" fontId="15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64" fontId="5" fillId="0" borderId="1" xfId="2" applyNumberFormat="1" applyFont="1" applyBorder="1"/>
    <xf numFmtId="164" fontId="5" fillId="0" borderId="1" xfId="1" applyNumberFormat="1" applyFont="1" applyBorder="1"/>
    <xf numFmtId="0" fontId="6" fillId="2" borderId="1" xfId="0" applyFont="1" applyFill="1" applyBorder="1" applyAlignment="1">
      <alignment horizontal="left"/>
    </xf>
    <xf numFmtId="164" fontId="6" fillId="2" borderId="1" xfId="0" applyNumberFormat="1" applyFont="1" applyFill="1" applyBorder="1"/>
    <xf numFmtId="0" fontId="7" fillId="0" borderId="0" xfId="0" applyFont="1" applyBorder="1"/>
    <xf numFmtId="0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164" fontId="6" fillId="2" borderId="1" xfId="2" applyNumberFormat="1" applyFont="1" applyFill="1" applyBorder="1"/>
    <xf numFmtId="0" fontId="7" fillId="0" borderId="0" xfId="0" applyFont="1"/>
    <xf numFmtId="0" fontId="7" fillId="0" borderId="0" xfId="0" applyNumberFormat="1" applyFont="1"/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justify" vertical="center" wrapText="1"/>
    </xf>
    <xf numFmtId="0" fontId="10" fillId="0" borderId="3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164" fontId="4" fillId="0" borderId="1" xfId="2" applyNumberFormat="1" applyFont="1" applyBorder="1" applyAlignment="1">
      <alignment horizontal="center" vertical="center" wrapText="1"/>
    </xf>
    <xf numFmtId="164" fontId="4" fillId="0" borderId="1" xfId="2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44" fontId="4" fillId="0" borderId="0" xfId="0" applyNumberFormat="1" applyFont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vertical="center" wrapText="1"/>
    </xf>
    <xf numFmtId="164" fontId="7" fillId="0" borderId="1" xfId="0" applyNumberFormat="1" applyFont="1" applyBorder="1" applyAlignment="1">
      <alignment vertical="center" wrapText="1"/>
    </xf>
    <xf numFmtId="43" fontId="0" fillId="0" borderId="0" xfId="1" applyFont="1"/>
    <xf numFmtId="44" fontId="0" fillId="0" borderId="0" xfId="0" applyNumberFormat="1"/>
    <xf numFmtId="0" fontId="13" fillId="0" borderId="1" xfId="0" applyFont="1" applyBorder="1" applyAlignment="1">
      <alignment vertical="center" wrapText="1"/>
    </xf>
    <xf numFmtId="164" fontId="3" fillId="3" borderId="1" xfId="0" applyNumberFormat="1" applyFont="1" applyFill="1" applyBorder="1" applyAlignment="1">
      <alignment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_ADM/Documents/COMPARTILHADO/Documentos%20Manaus%202021/PROJETOS%20ALDEIAS%20MANAUS/Projetos%20Encerrados/TF%2006%202017%20SEMASC/ANEXOS%20PRESTA&#199;&#195;O%20DE%20CONTAS%20ADITIVO%2019.10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"/>
      <sheetName val="ANEXO II - NOVEMBRO 17"/>
      <sheetName val="ANEXO II - DEZEMBRO 17 "/>
      <sheetName val="ANEXO II - JANEIRO 18"/>
      <sheetName val="ANEXO II - Fevereiro 18"/>
      <sheetName val="ANEXO II - MARÇO 18"/>
      <sheetName val="ANEXO II - ABRIL 18"/>
      <sheetName val="ANEXO II - MAIO 18"/>
      <sheetName val="ANEXO III.Alimentos"/>
      <sheetName val="ANEXO III. Higiene e Limpez "/>
      <sheetName val="ANEXO III. gás"/>
      <sheetName val="ANEXO III.Mat. Expediente"/>
      <sheetName val="ANEXO III Mat. Pedagógico"/>
      <sheetName val="ANEXO III.CLT"/>
      <sheetName val="ANEXO III. OFICINEIRO"/>
      <sheetName val="ANEXO III PIS"/>
      <sheetName val="ANEXO IV"/>
      <sheetName val="ANEXO IV DEV. APOIO"/>
      <sheetName val="ANEXO V"/>
      <sheetName val="ANEXO VI"/>
      <sheetName val="ANEXO VII"/>
      <sheetName val="ANEXO VIII.COTAÇÃO.1"/>
      <sheetName val="ANEXO VIII.COTAÇÃO.2"/>
      <sheetName val="ANEXO VIII.COTAÇÃO.3"/>
      <sheetName val="ANEXO VIII.COTAÇÃO 4"/>
      <sheetName val="ANEXO VIII.COTAÇÃO 4.1"/>
      <sheetName val="ANEXO VIII.COTAÇÃO 5."/>
      <sheetName val="ANEXO VIII.COTAÇÃO 6"/>
      <sheetName val="ANEXO VIII.COTAÇÃO 7"/>
      <sheetName val="ANEXO VIII.COTAÇÃO.9 "/>
      <sheetName val="ANEXO VIII.COTAÇÃO.10"/>
      <sheetName val="ANEXO VIII.COTAÇÃO.11"/>
      <sheetName val="ANEXO VIII.COTAÇÃO 12."/>
      <sheetName val="ANEXO IX"/>
      <sheetName val="ANEXO X"/>
      <sheetName val="tarifas"/>
      <sheetName val="ANEXO I CÓP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6">
          <cell r="Q46">
            <v>24776.97</v>
          </cell>
        </row>
      </sheetData>
      <sheetData sheetId="9">
        <row r="22">
          <cell r="I22">
            <v>2124.7599999999998</v>
          </cell>
        </row>
      </sheetData>
      <sheetData sheetId="10">
        <row r="9">
          <cell r="F9">
            <v>836</v>
          </cell>
        </row>
      </sheetData>
      <sheetData sheetId="11">
        <row r="19">
          <cell r="G19">
            <v>1120.0999999999999</v>
          </cell>
        </row>
      </sheetData>
      <sheetData sheetId="12">
        <row r="59">
          <cell r="K59">
            <v>10681.080000000002</v>
          </cell>
        </row>
      </sheetData>
      <sheetData sheetId="13">
        <row r="11">
          <cell r="J11">
            <v>48493.36</v>
          </cell>
        </row>
      </sheetData>
      <sheetData sheetId="14">
        <row r="8">
          <cell r="K8">
            <v>10560</v>
          </cell>
        </row>
      </sheetData>
      <sheetData sheetId="15">
        <row r="11">
          <cell r="I11">
            <v>426.27000000000004</v>
          </cell>
        </row>
      </sheetData>
      <sheetData sheetId="16"/>
      <sheetData sheetId="17"/>
      <sheetData sheetId="18"/>
      <sheetData sheetId="19">
        <row r="26">
          <cell r="E26">
            <v>1394.4799999999973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6"/>
  <sheetViews>
    <sheetView topLeftCell="A22" zoomScaleNormal="100" workbookViewId="0">
      <selection activeCell="L15" sqref="L15"/>
    </sheetView>
  </sheetViews>
  <sheetFormatPr defaultRowHeight="15" x14ac:dyDescent="0.25"/>
  <cols>
    <col min="1" max="1" width="13.85546875" style="6" bestFit="1" customWidth="1"/>
    <col min="2" max="2" width="9.140625" style="105"/>
    <col min="3" max="3" width="19.85546875" style="6" customWidth="1"/>
    <col min="4" max="4" width="13.7109375" style="6" bestFit="1" customWidth="1"/>
    <col min="5" max="5" width="30.140625" style="6" customWidth="1"/>
    <col min="6" max="7" width="9.140625" style="6"/>
    <col min="8" max="8" width="11.28515625" bestFit="1" customWidth="1"/>
    <col min="9" max="9" width="15.140625" customWidth="1"/>
    <col min="10" max="10" width="10.5703125" bestFit="1" customWidth="1"/>
    <col min="11" max="11" width="19.7109375" customWidth="1"/>
    <col min="12" max="16384" width="9.140625" style="6"/>
  </cols>
  <sheetData>
    <row r="1" spans="1:5" ht="15" customHeight="1" x14ac:dyDescent="0.3">
      <c r="E1" s="106" t="s">
        <v>0</v>
      </c>
    </row>
    <row r="2" spans="1:5" ht="15" customHeight="1" x14ac:dyDescent="0.3">
      <c r="E2" s="106"/>
    </row>
    <row r="3" spans="1:5" ht="15" customHeight="1" x14ac:dyDescent="0.25">
      <c r="A3" s="107" t="s">
        <v>1</v>
      </c>
      <c r="B3" s="107"/>
      <c r="C3" s="107"/>
      <c r="D3" s="107"/>
      <c r="E3" s="107"/>
    </row>
    <row r="4" spans="1:5" ht="12.95" customHeight="1" x14ac:dyDescent="0.45">
      <c r="A4" s="108"/>
      <c r="B4" s="109"/>
      <c r="C4" s="108"/>
      <c r="D4" s="108"/>
      <c r="E4" s="108"/>
    </row>
    <row r="5" spans="1:5" ht="15" customHeight="1" x14ac:dyDescent="0.25">
      <c r="A5" s="110" t="s">
        <v>83</v>
      </c>
      <c r="B5" s="110"/>
      <c r="C5" s="110"/>
      <c r="D5" s="110" t="s">
        <v>2</v>
      </c>
      <c r="E5" s="110"/>
    </row>
    <row r="6" spans="1:5" ht="15" customHeight="1" x14ac:dyDescent="0.25">
      <c r="A6" s="110"/>
      <c r="B6" s="110"/>
      <c r="C6" s="110"/>
      <c r="D6" s="111" t="s">
        <v>3</v>
      </c>
      <c r="E6" s="111"/>
    </row>
    <row r="7" spans="1:5" ht="15" customHeight="1" x14ac:dyDescent="0.25">
      <c r="A7" s="112" t="s">
        <v>4</v>
      </c>
      <c r="B7" s="112"/>
      <c r="C7" s="112"/>
      <c r="D7" s="113" t="s">
        <v>5</v>
      </c>
      <c r="E7" s="113"/>
    </row>
    <row r="8" spans="1:5" ht="15" customHeight="1" x14ac:dyDescent="0.25">
      <c r="A8" s="114" t="s">
        <v>21</v>
      </c>
      <c r="B8" s="114"/>
      <c r="C8" s="114"/>
      <c r="D8" s="115" t="s">
        <v>22</v>
      </c>
      <c r="E8" s="115"/>
    </row>
    <row r="9" spans="1:5" ht="12.95" customHeight="1" x14ac:dyDescent="0.25">
      <c r="A9" s="116"/>
      <c r="B9" s="117"/>
      <c r="C9" s="116"/>
      <c r="D9" s="118"/>
      <c r="E9" s="118"/>
    </row>
    <row r="10" spans="1:5" ht="15" customHeight="1" x14ac:dyDescent="0.25">
      <c r="A10" s="119" t="s">
        <v>6</v>
      </c>
      <c r="B10" s="119"/>
      <c r="C10" s="119"/>
      <c r="D10" s="119"/>
      <c r="E10" s="119"/>
    </row>
    <row r="11" spans="1:5" ht="15" customHeight="1" x14ac:dyDescent="0.25">
      <c r="A11" s="120" t="s">
        <v>7</v>
      </c>
      <c r="B11" s="121" t="s">
        <v>8</v>
      </c>
      <c r="C11" s="121"/>
      <c r="D11" s="120" t="s">
        <v>9</v>
      </c>
      <c r="E11" s="120" t="s">
        <v>10</v>
      </c>
    </row>
    <row r="12" spans="1:5" ht="15" customHeight="1" x14ac:dyDescent="0.25">
      <c r="A12" s="2">
        <v>10917</v>
      </c>
      <c r="B12" s="55" t="s">
        <v>11</v>
      </c>
      <c r="C12" s="55"/>
      <c r="D12" s="3">
        <v>43031</v>
      </c>
      <c r="E12" s="122">
        <v>47.9</v>
      </c>
    </row>
    <row r="13" spans="1:5" ht="15" customHeight="1" x14ac:dyDescent="0.25">
      <c r="A13" s="2">
        <v>21017</v>
      </c>
      <c r="B13" s="55" t="s">
        <v>11</v>
      </c>
      <c r="C13" s="55"/>
      <c r="D13" s="3">
        <v>43031</v>
      </c>
      <c r="E13" s="122">
        <v>47.9</v>
      </c>
    </row>
    <row r="14" spans="1:5" ht="15" customHeight="1" x14ac:dyDescent="0.25">
      <c r="A14" s="2">
        <v>11117</v>
      </c>
      <c r="B14" s="55" t="s">
        <v>11</v>
      </c>
      <c r="C14" s="55"/>
      <c r="D14" s="3">
        <v>43053</v>
      </c>
      <c r="E14" s="122">
        <v>47.9</v>
      </c>
    </row>
    <row r="15" spans="1:5" ht="15" customHeight="1" x14ac:dyDescent="0.25">
      <c r="A15" s="2">
        <v>3159857</v>
      </c>
      <c r="B15" s="55" t="s">
        <v>12</v>
      </c>
      <c r="C15" s="55"/>
      <c r="D15" s="3">
        <v>43063</v>
      </c>
      <c r="E15" s="122">
        <v>9.5</v>
      </c>
    </row>
    <row r="16" spans="1:5" ht="15" customHeight="1" x14ac:dyDescent="0.25">
      <c r="A16" s="2">
        <v>7188382</v>
      </c>
      <c r="B16" s="55" t="s">
        <v>12</v>
      </c>
      <c r="C16" s="55"/>
      <c r="D16" s="3">
        <v>43069</v>
      </c>
      <c r="E16" s="122">
        <v>9.5</v>
      </c>
    </row>
    <row r="17" spans="1:5" ht="15" customHeight="1" x14ac:dyDescent="0.25">
      <c r="A17" s="2">
        <v>8167340</v>
      </c>
      <c r="B17" s="55" t="s">
        <v>12</v>
      </c>
      <c r="C17" s="55"/>
      <c r="D17" s="3">
        <v>43080</v>
      </c>
      <c r="E17" s="122">
        <v>9.5</v>
      </c>
    </row>
    <row r="18" spans="1:5" ht="15" customHeight="1" x14ac:dyDescent="0.25">
      <c r="A18" s="2">
        <v>11217</v>
      </c>
      <c r="B18" s="55" t="s">
        <v>11</v>
      </c>
      <c r="C18" s="55"/>
      <c r="D18" s="3">
        <v>43084</v>
      </c>
      <c r="E18" s="122">
        <v>47.9</v>
      </c>
    </row>
    <row r="19" spans="1:5" ht="15" customHeight="1" x14ac:dyDescent="0.25">
      <c r="A19" s="2">
        <v>1200003</v>
      </c>
      <c r="B19" s="55" t="s">
        <v>11</v>
      </c>
      <c r="C19" s="55"/>
      <c r="D19" s="3">
        <v>43084</v>
      </c>
      <c r="E19" s="122">
        <v>6.6</v>
      </c>
    </row>
    <row r="20" spans="1:5" ht="15" customHeight="1" x14ac:dyDescent="0.25">
      <c r="A20" s="2">
        <v>5944911</v>
      </c>
      <c r="B20" s="55" t="s">
        <v>12</v>
      </c>
      <c r="C20" s="55"/>
      <c r="D20" s="3">
        <v>43110</v>
      </c>
      <c r="E20" s="122">
        <v>9.6999999999999993</v>
      </c>
    </row>
    <row r="21" spans="1:5" ht="15" customHeight="1" x14ac:dyDescent="0.25">
      <c r="A21" s="2">
        <v>20118</v>
      </c>
      <c r="B21" s="55" t="s">
        <v>11</v>
      </c>
      <c r="C21" s="55"/>
      <c r="D21" s="3">
        <v>43115</v>
      </c>
      <c r="E21" s="122">
        <v>50.9</v>
      </c>
    </row>
    <row r="22" spans="1:5" ht="15" customHeight="1" x14ac:dyDescent="0.25">
      <c r="A22" s="2">
        <v>9730888</v>
      </c>
      <c r="B22" s="55" t="s">
        <v>12</v>
      </c>
      <c r="C22" s="55"/>
      <c r="D22" s="3">
        <v>43140</v>
      </c>
      <c r="E22" s="122">
        <v>9.6999999999999993</v>
      </c>
    </row>
    <row r="23" spans="1:5" ht="15" customHeight="1" x14ac:dyDescent="0.25">
      <c r="A23" s="2">
        <v>10218</v>
      </c>
      <c r="B23" s="55" t="s">
        <v>11</v>
      </c>
      <c r="C23" s="55"/>
      <c r="D23" s="3">
        <v>43146</v>
      </c>
      <c r="E23" s="122">
        <v>50.9</v>
      </c>
    </row>
    <row r="24" spans="1:5" ht="15" customHeight="1" x14ac:dyDescent="0.25">
      <c r="A24" s="2">
        <v>5408629</v>
      </c>
      <c r="B24" s="55" t="s">
        <v>12</v>
      </c>
      <c r="C24" s="55"/>
      <c r="D24" s="3">
        <v>43171</v>
      </c>
      <c r="E24" s="122">
        <v>9.6999999999999993</v>
      </c>
    </row>
    <row r="25" spans="1:5" ht="15" customHeight="1" x14ac:dyDescent="0.25">
      <c r="A25" s="2">
        <v>10318</v>
      </c>
      <c r="B25" s="55" t="s">
        <v>11</v>
      </c>
      <c r="C25" s="55"/>
      <c r="D25" s="3">
        <v>43174</v>
      </c>
      <c r="E25" s="122">
        <v>50.9</v>
      </c>
    </row>
    <row r="26" spans="1:5" ht="15" customHeight="1" x14ac:dyDescent="0.25">
      <c r="A26" s="2">
        <v>60418</v>
      </c>
      <c r="B26" s="55" t="s">
        <v>13</v>
      </c>
      <c r="C26" s="55"/>
      <c r="D26" s="3">
        <v>43200</v>
      </c>
      <c r="E26" s="122">
        <v>4.55</v>
      </c>
    </row>
    <row r="27" spans="1:5" ht="15" customHeight="1" x14ac:dyDescent="0.25">
      <c r="A27" s="2">
        <v>839428</v>
      </c>
      <c r="B27" s="55" t="s">
        <v>14</v>
      </c>
      <c r="C27" s="55"/>
      <c r="D27" s="3">
        <v>43200</v>
      </c>
      <c r="E27" s="122">
        <v>17.850000000000001</v>
      </c>
    </row>
    <row r="28" spans="1:5" ht="15" customHeight="1" x14ac:dyDescent="0.25">
      <c r="A28" s="2">
        <v>100418</v>
      </c>
      <c r="B28" s="55" t="s">
        <v>13</v>
      </c>
      <c r="C28" s="55"/>
      <c r="D28" s="3">
        <v>43202</v>
      </c>
      <c r="E28" s="122">
        <v>4.55</v>
      </c>
    </row>
    <row r="29" spans="1:5" ht="15" customHeight="1" x14ac:dyDescent="0.25">
      <c r="A29" s="2">
        <v>20418</v>
      </c>
      <c r="B29" s="55" t="s">
        <v>11</v>
      </c>
      <c r="C29" s="55"/>
      <c r="D29" s="3">
        <v>43203</v>
      </c>
      <c r="E29" s="122">
        <v>50.9</v>
      </c>
    </row>
    <row r="30" spans="1:5" ht="15" customHeight="1" x14ac:dyDescent="0.25">
      <c r="A30" s="2">
        <v>5977811</v>
      </c>
      <c r="B30" s="55" t="s">
        <v>12</v>
      </c>
      <c r="C30" s="55"/>
      <c r="D30" s="3">
        <v>43230</v>
      </c>
      <c r="E30" s="122">
        <v>9.6999999999999993</v>
      </c>
    </row>
    <row r="31" spans="1:5" ht="15" customHeight="1" x14ac:dyDescent="0.25">
      <c r="A31" s="2">
        <v>20518</v>
      </c>
      <c r="B31" s="59" t="s">
        <v>11</v>
      </c>
      <c r="C31" s="60"/>
      <c r="D31" s="3">
        <v>43235</v>
      </c>
      <c r="E31" s="123">
        <v>50.9</v>
      </c>
    </row>
    <row r="32" spans="1:5" ht="15" customHeight="1" x14ac:dyDescent="0.25">
      <c r="A32" s="2">
        <v>500002</v>
      </c>
      <c r="B32" s="59" t="s">
        <v>11</v>
      </c>
      <c r="C32" s="60"/>
      <c r="D32" s="3">
        <v>43235</v>
      </c>
      <c r="E32" s="123">
        <v>6.8</v>
      </c>
    </row>
    <row r="33" spans="1:5" ht="15" customHeight="1" x14ac:dyDescent="0.25">
      <c r="A33" s="2">
        <v>1001783</v>
      </c>
      <c r="B33" s="55" t="s">
        <v>12</v>
      </c>
      <c r="C33" s="55"/>
      <c r="D33" s="3">
        <v>43235</v>
      </c>
      <c r="E33" s="123">
        <v>9.6999999999999993</v>
      </c>
    </row>
    <row r="34" spans="1:5" ht="15" customHeight="1" x14ac:dyDescent="0.25">
      <c r="A34" s="2">
        <v>1354905</v>
      </c>
      <c r="B34" s="55" t="s">
        <v>12</v>
      </c>
      <c r="C34" s="55"/>
      <c r="D34" s="3">
        <v>43259</v>
      </c>
      <c r="E34" s="123">
        <v>9.6999999999999993</v>
      </c>
    </row>
    <row r="35" spans="1:5" ht="15" customHeight="1" x14ac:dyDescent="0.25">
      <c r="A35" s="2">
        <v>10618</v>
      </c>
      <c r="B35" s="55" t="s">
        <v>11</v>
      </c>
      <c r="C35" s="55"/>
      <c r="D35" s="3">
        <v>43266</v>
      </c>
      <c r="E35" s="123">
        <v>50.9</v>
      </c>
    </row>
    <row r="36" spans="1:5" ht="15" customHeight="1" x14ac:dyDescent="0.25">
      <c r="A36" s="2">
        <v>20718</v>
      </c>
      <c r="B36" s="55" t="s">
        <v>11</v>
      </c>
      <c r="C36" s="55"/>
      <c r="D36" s="3">
        <v>43294</v>
      </c>
      <c r="E36" s="123">
        <v>50.9</v>
      </c>
    </row>
    <row r="37" spans="1:5" ht="15" customHeight="1" x14ac:dyDescent="0.25">
      <c r="A37" s="2">
        <v>3365343</v>
      </c>
      <c r="B37" s="55" t="s">
        <v>12</v>
      </c>
      <c r="C37" s="55"/>
      <c r="D37" s="3">
        <v>43318</v>
      </c>
      <c r="E37" s="123">
        <v>9.6999999999999993</v>
      </c>
    </row>
    <row r="38" spans="1:5" ht="15" customHeight="1" x14ac:dyDescent="0.25">
      <c r="A38" s="2">
        <v>3425028</v>
      </c>
      <c r="B38" s="55" t="s">
        <v>12</v>
      </c>
      <c r="C38" s="55"/>
      <c r="D38" s="3">
        <v>43318</v>
      </c>
      <c r="E38" s="123">
        <v>9.6999999999999993</v>
      </c>
    </row>
    <row r="39" spans="1:5" ht="12.95" customHeight="1" x14ac:dyDescent="0.25">
      <c r="A39" s="56"/>
      <c r="B39" s="57"/>
      <c r="C39" s="57"/>
      <c r="D39" s="57"/>
      <c r="E39" s="58"/>
    </row>
    <row r="40" spans="1:5" ht="15" customHeight="1" x14ac:dyDescent="0.25">
      <c r="A40" s="124" t="s">
        <v>15</v>
      </c>
      <c r="B40" s="124"/>
      <c r="C40" s="124"/>
      <c r="D40" s="124"/>
      <c r="E40" s="125">
        <f>SUM(E12:E39)</f>
        <v>694.35</v>
      </c>
    </row>
    <row r="41" spans="1:5" ht="12.95" customHeight="1" x14ac:dyDescent="0.25">
      <c r="A41" s="126"/>
      <c r="B41" s="127"/>
      <c r="C41" s="128"/>
      <c r="D41" s="126"/>
      <c r="E41" s="126"/>
    </row>
    <row r="42" spans="1:5" ht="15" customHeight="1" x14ac:dyDescent="0.25">
      <c r="A42" s="107" t="s">
        <v>16</v>
      </c>
      <c r="B42" s="107"/>
      <c r="C42" s="107"/>
      <c r="D42" s="107"/>
      <c r="E42" s="107"/>
    </row>
    <row r="43" spans="1:5" ht="15" customHeight="1" x14ac:dyDescent="0.25">
      <c r="A43" s="129" t="s">
        <v>17</v>
      </c>
      <c r="B43" s="129"/>
      <c r="C43" s="129"/>
      <c r="D43" s="129"/>
      <c r="E43" s="5">
        <f>E40</f>
        <v>694.35</v>
      </c>
    </row>
    <row r="44" spans="1:5" ht="15" customHeight="1" x14ac:dyDescent="0.25">
      <c r="A44" s="61" t="s">
        <v>18</v>
      </c>
      <c r="B44" s="62"/>
      <c r="C44" s="62"/>
      <c r="D44" s="63"/>
      <c r="E44" s="5">
        <v>50.9</v>
      </c>
    </row>
    <row r="45" spans="1:5" ht="15" customHeight="1" x14ac:dyDescent="0.25">
      <c r="A45" s="124" t="s">
        <v>19</v>
      </c>
      <c r="B45" s="124"/>
      <c r="C45" s="124"/>
      <c r="D45" s="124"/>
      <c r="E45" s="130">
        <f>E43+E44</f>
        <v>745.25</v>
      </c>
    </row>
    <row r="46" spans="1:5" ht="14.1" customHeight="1" x14ac:dyDescent="0.25">
      <c r="A46" s="131"/>
      <c r="B46" s="132"/>
      <c r="C46" s="131"/>
      <c r="D46" s="131"/>
      <c r="E46" s="131"/>
    </row>
    <row r="47" spans="1:5" ht="39.950000000000003" customHeight="1" x14ac:dyDescent="0.25">
      <c r="A47" s="79" t="s">
        <v>84</v>
      </c>
      <c r="B47" s="133"/>
      <c r="C47" s="80"/>
      <c r="D47" s="134" t="s">
        <v>85</v>
      </c>
      <c r="E47" s="135"/>
    </row>
    <row r="48" spans="1:5" ht="30" customHeight="1" x14ac:dyDescent="0.25">
      <c r="A48" s="110" t="s">
        <v>20</v>
      </c>
      <c r="B48" s="110"/>
      <c r="C48" s="110"/>
      <c r="D48" s="110" t="s">
        <v>20</v>
      </c>
      <c r="E48" s="110"/>
    </row>
    <row r="50" ht="45.75" customHeight="1" x14ac:dyDescent="0.25"/>
    <row r="51" ht="33.75" customHeight="1" x14ac:dyDescent="0.25"/>
    <row r="52" ht="34.5" customHeight="1" x14ac:dyDescent="0.25"/>
    <row r="53" ht="31.5" customHeight="1" x14ac:dyDescent="0.25"/>
    <row r="54" ht="35.25" customHeight="1" x14ac:dyDescent="0.25"/>
    <row r="55" ht="30.75" customHeight="1" x14ac:dyDescent="0.25"/>
    <row r="56" ht="39.75" customHeight="1" x14ac:dyDescent="0.25"/>
    <row r="57" ht="30" customHeight="1" x14ac:dyDescent="0.25"/>
    <row r="58" ht="33" customHeight="1" x14ac:dyDescent="0.25"/>
    <row r="59" ht="39.75" customHeight="1" x14ac:dyDescent="0.25"/>
    <row r="60" ht="48.75" customHeight="1" x14ac:dyDescent="0.25"/>
    <row r="61" ht="48.75" customHeight="1" x14ac:dyDescent="0.25"/>
    <row r="62" ht="54" customHeight="1" x14ac:dyDescent="0.25"/>
    <row r="63" ht="50.25" customHeight="1" x14ac:dyDescent="0.25"/>
    <row r="64" ht="30.75" customHeight="1" x14ac:dyDescent="0.25"/>
    <row r="65" ht="44.25" customHeight="1" x14ac:dyDescent="0.25"/>
    <row r="66" ht="48" customHeight="1" x14ac:dyDescent="0.25"/>
  </sheetData>
  <mergeCells count="47">
    <mergeCell ref="B13:C13"/>
    <mergeCell ref="A3:E3"/>
    <mergeCell ref="A5:C6"/>
    <mergeCell ref="D5:E5"/>
    <mergeCell ref="D6:E6"/>
    <mergeCell ref="A7:C7"/>
    <mergeCell ref="D7:E7"/>
    <mergeCell ref="A8:C8"/>
    <mergeCell ref="D8:E8"/>
    <mergeCell ref="A10:E10"/>
    <mergeCell ref="B11:C11"/>
    <mergeCell ref="B12:C12"/>
    <mergeCell ref="B25:C25"/>
    <mergeCell ref="B14:C14"/>
    <mergeCell ref="B15:C15"/>
    <mergeCell ref="B16:C16"/>
    <mergeCell ref="B17:C17"/>
    <mergeCell ref="B18:C18"/>
    <mergeCell ref="B19:C19"/>
    <mergeCell ref="A42:E42"/>
    <mergeCell ref="A43:D43"/>
    <mergeCell ref="A44:D44"/>
    <mergeCell ref="B32:C32"/>
    <mergeCell ref="B33:C33"/>
    <mergeCell ref="B34:C34"/>
    <mergeCell ref="B35:C35"/>
    <mergeCell ref="B36:C36"/>
    <mergeCell ref="B37:C37"/>
    <mergeCell ref="B38:C38"/>
    <mergeCell ref="A39:E39"/>
    <mergeCell ref="A40:D40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A45:D45"/>
    <mergeCell ref="A47:C47"/>
    <mergeCell ref="D47:E47"/>
    <mergeCell ref="A48:C48"/>
    <mergeCell ref="D48:E48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O74"/>
  <sheetViews>
    <sheetView tabSelected="1" zoomScaleNormal="100" workbookViewId="0">
      <selection activeCell="H47" sqref="H47"/>
    </sheetView>
  </sheetViews>
  <sheetFormatPr defaultRowHeight="14.25" x14ac:dyDescent="0.2"/>
  <cols>
    <col min="1" max="1" width="28.5703125" style="1" customWidth="1"/>
    <col min="2" max="2" width="15.7109375" style="1" customWidth="1"/>
    <col min="3" max="3" width="13.42578125" style="1" customWidth="1"/>
    <col min="4" max="4" width="14" style="1" customWidth="1"/>
    <col min="5" max="5" width="14.140625" style="1" customWidth="1"/>
    <col min="6" max="6" width="9.140625" style="1"/>
    <col min="7" max="7" width="9" style="1" bestFit="1" customWidth="1"/>
    <col min="8" max="8" width="28.140625" style="1" bestFit="1" customWidth="1"/>
    <col min="9" max="9" width="14" style="1" customWidth="1"/>
    <col min="10" max="10" width="11.28515625" style="1" bestFit="1" customWidth="1"/>
    <col min="11" max="12" width="9.140625" style="1"/>
    <col min="13" max="13" width="11.28515625" style="1" bestFit="1" customWidth="1"/>
    <col min="14" max="14" width="13.85546875" style="1" bestFit="1" customWidth="1"/>
    <col min="15" max="15" width="10.5703125" style="1" bestFit="1" customWidth="1"/>
    <col min="16" max="16384" width="9.140625" style="1"/>
  </cols>
  <sheetData>
    <row r="2" spans="1:15" ht="17.25" customHeight="1" x14ac:dyDescent="0.25">
      <c r="D2" s="102" t="s">
        <v>61</v>
      </c>
      <c r="E2" s="102"/>
      <c r="G2"/>
      <c r="H2"/>
      <c r="I2"/>
      <c r="J2"/>
      <c r="K2"/>
    </row>
    <row r="3" spans="1:15" ht="17.25" customHeight="1" x14ac:dyDescent="0.25">
      <c r="A3" s="103" t="s">
        <v>62</v>
      </c>
      <c r="B3" s="103"/>
      <c r="C3" s="103"/>
      <c r="D3" s="103"/>
      <c r="E3" s="103"/>
      <c r="G3"/>
      <c r="H3"/>
      <c r="I3"/>
      <c r="J3"/>
      <c r="K3"/>
    </row>
    <row r="4" spans="1:15" ht="14.25" customHeight="1" x14ac:dyDescent="0.25">
      <c r="A4" s="30"/>
      <c r="B4" s="30"/>
      <c r="C4" s="30"/>
      <c r="D4" s="30"/>
      <c r="E4" s="30"/>
      <c r="G4"/>
      <c r="H4"/>
      <c r="I4"/>
      <c r="J4"/>
      <c r="K4"/>
    </row>
    <row r="5" spans="1:15" ht="17.25" customHeight="1" x14ac:dyDescent="0.25">
      <c r="A5" s="96" t="s">
        <v>63</v>
      </c>
      <c r="B5" s="96"/>
      <c r="C5" s="96" t="s">
        <v>27</v>
      </c>
      <c r="D5" s="96"/>
      <c r="E5" s="96"/>
      <c r="G5"/>
      <c r="H5"/>
      <c r="I5"/>
      <c r="J5"/>
      <c r="K5"/>
    </row>
    <row r="6" spans="1:15" ht="17.25" customHeight="1" x14ac:dyDescent="0.25">
      <c r="A6" s="96"/>
      <c r="B6" s="96"/>
      <c r="C6" s="104" t="s">
        <v>3</v>
      </c>
      <c r="D6" s="104"/>
      <c r="E6" s="104"/>
      <c r="G6"/>
      <c r="H6"/>
      <c r="I6"/>
      <c r="J6"/>
      <c r="K6"/>
    </row>
    <row r="7" spans="1:15" ht="17.25" customHeight="1" x14ac:dyDescent="0.25">
      <c r="A7" s="96" t="s">
        <v>4</v>
      </c>
      <c r="B7" s="96"/>
      <c r="C7" s="96" t="s">
        <v>5</v>
      </c>
      <c r="D7" s="96"/>
      <c r="E7" s="96"/>
      <c r="G7"/>
      <c r="H7"/>
      <c r="I7"/>
      <c r="J7"/>
      <c r="K7"/>
    </row>
    <row r="8" spans="1:15" ht="24.75" customHeight="1" x14ac:dyDescent="0.25">
      <c r="A8" s="97" t="s">
        <v>82</v>
      </c>
      <c r="B8" s="97"/>
      <c r="C8" s="97" t="s">
        <v>22</v>
      </c>
      <c r="D8" s="97"/>
      <c r="E8" s="97"/>
      <c r="G8"/>
      <c r="H8"/>
      <c r="I8"/>
      <c r="J8"/>
      <c r="K8"/>
    </row>
    <row r="9" spans="1:15" ht="14.25" customHeight="1" x14ac:dyDescent="0.2">
      <c r="A9" s="31"/>
      <c r="B9" s="31"/>
      <c r="C9" s="31"/>
      <c r="D9" s="31"/>
      <c r="E9" s="32"/>
    </row>
    <row r="10" spans="1:15" ht="17.25" customHeight="1" x14ac:dyDescent="0.2">
      <c r="A10" s="98" t="s">
        <v>64</v>
      </c>
      <c r="B10" s="98"/>
      <c r="C10" s="98"/>
      <c r="D10" s="98"/>
      <c r="E10" s="98"/>
    </row>
    <row r="11" spans="1:15" ht="14.25" customHeight="1" x14ac:dyDescent="0.2">
      <c r="A11" s="33"/>
      <c r="B11" s="33"/>
      <c r="C11" s="33"/>
      <c r="D11" s="33"/>
      <c r="E11" s="33"/>
    </row>
    <row r="12" spans="1:15" ht="17.25" customHeight="1" x14ac:dyDescent="0.2">
      <c r="A12" s="98" t="s">
        <v>65</v>
      </c>
      <c r="B12" s="98"/>
      <c r="C12" s="98"/>
      <c r="D12" s="98"/>
      <c r="E12" s="98"/>
    </row>
    <row r="13" spans="1:15" ht="42.75" x14ac:dyDescent="0.2">
      <c r="A13" s="34" t="s">
        <v>66</v>
      </c>
      <c r="B13" s="34" t="s">
        <v>67</v>
      </c>
      <c r="C13" s="34" t="s">
        <v>68</v>
      </c>
      <c r="D13" s="34" t="s">
        <v>69</v>
      </c>
      <c r="E13" s="34" t="s">
        <v>70</v>
      </c>
    </row>
    <row r="14" spans="1:15" ht="15" x14ac:dyDescent="0.25">
      <c r="A14" s="48" t="s">
        <v>11</v>
      </c>
      <c r="B14" s="44">
        <v>43031</v>
      </c>
      <c r="C14" s="25">
        <f>47.9*2</f>
        <v>95.8</v>
      </c>
      <c r="D14" s="45">
        <v>0</v>
      </c>
      <c r="E14" s="44">
        <v>43038</v>
      </c>
      <c r="G14"/>
      <c r="H14"/>
      <c r="I14"/>
      <c r="J14"/>
      <c r="K14"/>
    </row>
    <row r="15" spans="1:15" ht="15" x14ac:dyDescent="0.25">
      <c r="A15" s="48" t="s">
        <v>11</v>
      </c>
      <c r="B15" s="44">
        <v>43053</v>
      </c>
      <c r="C15" s="49">
        <v>47.9</v>
      </c>
      <c r="D15" s="45">
        <v>0</v>
      </c>
      <c r="E15" s="44">
        <v>43061</v>
      </c>
      <c r="G15"/>
      <c r="H15"/>
      <c r="I15"/>
      <c r="J15"/>
      <c r="K15"/>
    </row>
    <row r="16" spans="1:15" ht="15" x14ac:dyDescent="0.25">
      <c r="A16" s="48" t="s">
        <v>12</v>
      </c>
      <c r="B16" s="44">
        <v>43063</v>
      </c>
      <c r="C16" s="49">
        <v>9.5</v>
      </c>
      <c r="D16" s="45">
        <v>0</v>
      </c>
      <c r="E16" s="44">
        <v>43063</v>
      </c>
      <c r="G16"/>
      <c r="M16"/>
      <c r="N16"/>
      <c r="O16"/>
    </row>
    <row r="17" spans="1:15" ht="15" x14ac:dyDescent="0.25">
      <c r="A17" s="48" t="s">
        <v>12</v>
      </c>
      <c r="B17" s="44">
        <v>43069</v>
      </c>
      <c r="C17" s="49">
        <v>9.5</v>
      </c>
      <c r="D17" s="45">
        <v>0</v>
      </c>
      <c r="E17" s="44">
        <v>43069</v>
      </c>
      <c r="G17"/>
      <c r="H17"/>
      <c r="I17"/>
      <c r="J17"/>
      <c r="K17"/>
      <c r="L17"/>
      <c r="M17"/>
      <c r="N17"/>
      <c r="O17"/>
    </row>
    <row r="18" spans="1:15" ht="15" x14ac:dyDescent="0.25">
      <c r="A18" s="48" t="s">
        <v>12</v>
      </c>
      <c r="B18" s="44">
        <v>43080</v>
      </c>
      <c r="C18" s="49">
        <v>9.5</v>
      </c>
      <c r="D18" s="45">
        <v>0</v>
      </c>
      <c r="E18" s="44">
        <v>43081</v>
      </c>
      <c r="G18"/>
      <c r="H18"/>
      <c r="I18"/>
      <c r="J18"/>
      <c r="K18"/>
      <c r="L18"/>
      <c r="M18"/>
      <c r="N18"/>
      <c r="O18"/>
    </row>
    <row r="19" spans="1:15" ht="15" x14ac:dyDescent="0.25">
      <c r="A19" s="48" t="s">
        <v>11</v>
      </c>
      <c r="B19" s="44">
        <v>43084</v>
      </c>
      <c r="C19" s="50">
        <v>54</v>
      </c>
      <c r="D19" s="45">
        <v>0</v>
      </c>
      <c r="E19" s="44">
        <v>43087</v>
      </c>
      <c r="G19"/>
      <c r="H19"/>
      <c r="I19"/>
      <c r="J19"/>
      <c r="K19"/>
      <c r="L19"/>
      <c r="M19"/>
      <c r="N19"/>
      <c r="O19"/>
    </row>
    <row r="20" spans="1:15" ht="15" x14ac:dyDescent="0.25">
      <c r="A20" s="48" t="s">
        <v>12</v>
      </c>
      <c r="B20" s="44">
        <v>43110</v>
      </c>
      <c r="C20" s="49">
        <v>10.199999999999999</v>
      </c>
      <c r="D20" s="45">
        <v>0</v>
      </c>
      <c r="E20" s="44">
        <v>43110</v>
      </c>
      <c r="G20"/>
      <c r="H20"/>
      <c r="I20"/>
      <c r="J20"/>
      <c r="K20"/>
      <c r="L20"/>
      <c r="M20"/>
      <c r="N20"/>
      <c r="O20"/>
    </row>
    <row r="21" spans="1:15" ht="15" x14ac:dyDescent="0.25">
      <c r="A21" s="48" t="s">
        <v>11</v>
      </c>
      <c r="B21" s="44">
        <v>43115</v>
      </c>
      <c r="C21" s="49">
        <v>50.9</v>
      </c>
      <c r="D21" s="45">
        <v>0</v>
      </c>
      <c r="E21" s="83">
        <v>43116</v>
      </c>
      <c r="G21"/>
      <c r="H21"/>
      <c r="I21"/>
      <c r="J21"/>
      <c r="K21"/>
      <c r="L21"/>
      <c r="M21"/>
      <c r="N21"/>
      <c r="O21"/>
    </row>
    <row r="22" spans="1:15" ht="15" x14ac:dyDescent="0.25">
      <c r="A22" s="48" t="s">
        <v>12</v>
      </c>
      <c r="B22" s="44">
        <v>43140</v>
      </c>
      <c r="C22" s="49">
        <v>9.6999999999999993</v>
      </c>
      <c r="D22" s="45">
        <v>0</v>
      </c>
      <c r="E22" s="84"/>
      <c r="G22"/>
      <c r="H22"/>
      <c r="I22"/>
      <c r="J22"/>
      <c r="K22"/>
      <c r="L22"/>
      <c r="M22"/>
      <c r="N22"/>
      <c r="O22"/>
    </row>
    <row r="23" spans="1:15" ht="15" x14ac:dyDescent="0.25">
      <c r="A23" s="48" t="s">
        <v>11</v>
      </c>
      <c r="B23" s="44">
        <v>43146</v>
      </c>
      <c r="C23" s="49">
        <v>50.9</v>
      </c>
      <c r="D23" s="45">
        <v>0</v>
      </c>
      <c r="E23" s="44">
        <v>43150</v>
      </c>
      <c r="G23"/>
      <c r="H23"/>
      <c r="J23"/>
      <c r="K23"/>
      <c r="L23"/>
      <c r="M23"/>
      <c r="N23"/>
      <c r="O23"/>
    </row>
    <row r="24" spans="1:15" ht="15" x14ac:dyDescent="0.25">
      <c r="A24" s="48" t="s">
        <v>12</v>
      </c>
      <c r="B24" s="44">
        <v>43171</v>
      </c>
      <c r="C24" s="49">
        <v>9.6999999999999993</v>
      </c>
      <c r="D24" s="45">
        <v>0</v>
      </c>
      <c r="E24" s="44">
        <v>43174</v>
      </c>
      <c r="G24"/>
      <c r="H24"/>
      <c r="J24"/>
      <c r="K24"/>
      <c r="L24"/>
      <c r="M24"/>
      <c r="N24"/>
      <c r="O24"/>
    </row>
    <row r="25" spans="1:15" ht="15" x14ac:dyDescent="0.25">
      <c r="A25" s="48" t="s">
        <v>11</v>
      </c>
      <c r="B25" s="44">
        <v>43174</v>
      </c>
      <c r="C25" s="49">
        <v>50.9</v>
      </c>
      <c r="D25" s="45">
        <v>0</v>
      </c>
      <c r="E25" s="44">
        <v>43175</v>
      </c>
      <c r="G25"/>
      <c r="H25"/>
      <c r="J25"/>
      <c r="K25"/>
      <c r="L25"/>
    </row>
    <row r="26" spans="1:15" ht="28.5" x14ac:dyDescent="0.25">
      <c r="A26" s="52" t="s">
        <v>71</v>
      </c>
      <c r="B26" s="46">
        <v>43173</v>
      </c>
      <c r="C26" s="45">
        <v>25.44</v>
      </c>
      <c r="D26" s="45">
        <v>0</v>
      </c>
      <c r="E26" s="46">
        <v>43173</v>
      </c>
      <c r="G26"/>
      <c r="H26"/>
      <c r="I26"/>
      <c r="J26"/>
      <c r="K26"/>
    </row>
    <row r="27" spans="1:15" ht="28.5" x14ac:dyDescent="0.25">
      <c r="A27" s="52" t="s">
        <v>72</v>
      </c>
      <c r="B27" s="46">
        <v>43173</v>
      </c>
      <c r="C27" s="45">
        <v>3.18</v>
      </c>
      <c r="D27" s="45">
        <v>0</v>
      </c>
      <c r="E27" s="46">
        <v>43174</v>
      </c>
      <c r="G27"/>
      <c r="H27"/>
      <c r="I27"/>
      <c r="J27"/>
      <c r="K27"/>
      <c r="L27"/>
      <c r="M27"/>
      <c r="N27"/>
      <c r="O27"/>
    </row>
    <row r="28" spans="1:15" ht="28.5" x14ac:dyDescent="0.25">
      <c r="A28" s="53" t="s">
        <v>73</v>
      </c>
      <c r="B28" s="46">
        <v>43122</v>
      </c>
      <c r="C28" s="35">
        <v>197.93</v>
      </c>
      <c r="D28" s="35">
        <v>2.9</v>
      </c>
      <c r="E28" s="46">
        <v>43174</v>
      </c>
      <c r="G28"/>
      <c r="H28"/>
      <c r="I28"/>
      <c r="J28"/>
      <c r="K28"/>
      <c r="L28"/>
      <c r="M28"/>
      <c r="N28"/>
      <c r="O28"/>
    </row>
    <row r="29" spans="1:15" ht="28.5" x14ac:dyDescent="0.25">
      <c r="A29" s="53" t="s">
        <v>74</v>
      </c>
      <c r="B29" s="47">
        <v>43167</v>
      </c>
      <c r="C29" s="35">
        <v>68.3</v>
      </c>
      <c r="D29" s="35">
        <v>0</v>
      </c>
      <c r="E29" s="46">
        <v>43175</v>
      </c>
      <c r="G29"/>
      <c r="H29"/>
      <c r="I29"/>
      <c r="J29"/>
      <c r="K29"/>
      <c r="L29"/>
      <c r="M29"/>
      <c r="N29"/>
      <c r="O29"/>
    </row>
    <row r="30" spans="1:15" ht="28.5" x14ac:dyDescent="0.25">
      <c r="A30" s="53" t="s">
        <v>75</v>
      </c>
      <c r="B30" s="47">
        <v>43196</v>
      </c>
      <c r="C30" s="35">
        <v>12.41</v>
      </c>
      <c r="D30" s="35">
        <v>0</v>
      </c>
      <c r="E30" s="46">
        <v>43196</v>
      </c>
      <c r="G30"/>
      <c r="K30"/>
      <c r="L30"/>
      <c r="M30"/>
      <c r="N30"/>
      <c r="O30"/>
    </row>
    <row r="31" spans="1:15" ht="15" x14ac:dyDescent="0.25">
      <c r="A31" s="48" t="s">
        <v>13</v>
      </c>
      <c r="B31" s="44">
        <v>43200</v>
      </c>
      <c r="C31" s="49">
        <v>4.55</v>
      </c>
      <c r="D31" s="45">
        <v>0</v>
      </c>
      <c r="E31" s="83">
        <v>43201</v>
      </c>
      <c r="G31"/>
      <c r="K31"/>
      <c r="L31"/>
      <c r="M31"/>
      <c r="N31"/>
      <c r="O31"/>
    </row>
    <row r="32" spans="1:15" ht="15" x14ac:dyDescent="0.25">
      <c r="A32" s="48" t="s">
        <v>14</v>
      </c>
      <c r="B32" s="44">
        <v>43200</v>
      </c>
      <c r="C32" s="49">
        <v>17.850000000000001</v>
      </c>
      <c r="D32" s="45">
        <v>0</v>
      </c>
      <c r="E32" s="84"/>
      <c r="G32"/>
      <c r="H32"/>
      <c r="I32"/>
      <c r="J32"/>
      <c r="K32"/>
      <c r="L32"/>
      <c r="M32"/>
      <c r="N32"/>
      <c r="O32"/>
    </row>
    <row r="33" spans="1:15" ht="15" x14ac:dyDescent="0.25">
      <c r="A33" s="48" t="s">
        <v>13</v>
      </c>
      <c r="B33" s="44">
        <v>43202</v>
      </c>
      <c r="C33" s="49">
        <v>4.55</v>
      </c>
      <c r="D33" s="45">
        <v>0</v>
      </c>
      <c r="E33" s="85">
        <v>43209</v>
      </c>
      <c r="G33"/>
      <c r="H33"/>
      <c r="I33"/>
      <c r="J33"/>
      <c r="K33"/>
      <c r="L33"/>
      <c r="M33"/>
      <c r="N33"/>
      <c r="O33"/>
    </row>
    <row r="34" spans="1:15" ht="15" x14ac:dyDescent="0.25">
      <c r="A34" s="48" t="s">
        <v>11</v>
      </c>
      <c r="B34" s="44">
        <v>43203</v>
      </c>
      <c r="C34" s="49">
        <v>50.9</v>
      </c>
      <c r="D34" s="45">
        <v>0</v>
      </c>
      <c r="E34" s="86"/>
      <c r="G34"/>
      <c r="H34"/>
      <c r="I34"/>
      <c r="J34"/>
      <c r="K34"/>
      <c r="L34"/>
      <c r="M34"/>
      <c r="N34"/>
      <c r="O34"/>
    </row>
    <row r="35" spans="1:15" ht="28.5" x14ac:dyDescent="0.25">
      <c r="A35" s="53" t="s">
        <v>76</v>
      </c>
      <c r="B35" s="47">
        <v>43206</v>
      </c>
      <c r="C35" s="35">
        <v>30.1</v>
      </c>
      <c r="D35" s="35">
        <v>0</v>
      </c>
      <c r="E35" s="47">
        <v>43237</v>
      </c>
      <c r="G35"/>
      <c r="H35"/>
      <c r="I35"/>
      <c r="J35"/>
      <c r="K35"/>
      <c r="L35"/>
      <c r="M35"/>
      <c r="N35"/>
      <c r="O35"/>
    </row>
    <row r="36" spans="1:15" ht="28.5" x14ac:dyDescent="0.25">
      <c r="A36" s="53" t="s">
        <v>73</v>
      </c>
      <c r="B36" s="46">
        <v>43229</v>
      </c>
      <c r="C36" s="45">
        <v>18.399999999999999</v>
      </c>
      <c r="D36" s="35">
        <v>0</v>
      </c>
      <c r="E36" s="46">
        <v>43234</v>
      </c>
      <c r="G36"/>
      <c r="H36"/>
      <c r="I36"/>
      <c r="J36"/>
      <c r="K36"/>
      <c r="L36"/>
      <c r="M36"/>
      <c r="N36"/>
      <c r="O36"/>
    </row>
    <row r="37" spans="1:15" ht="28.5" x14ac:dyDescent="0.25">
      <c r="A37" s="53" t="s">
        <v>74</v>
      </c>
      <c r="B37" s="47">
        <v>43229</v>
      </c>
      <c r="C37" s="35">
        <v>8</v>
      </c>
      <c r="D37" s="35">
        <v>0</v>
      </c>
      <c r="E37" s="46">
        <v>43234</v>
      </c>
      <c r="H37"/>
      <c r="I37"/>
      <c r="J37"/>
    </row>
    <row r="38" spans="1:15" ht="15" x14ac:dyDescent="0.25">
      <c r="A38" s="48" t="s">
        <v>12</v>
      </c>
      <c r="B38" s="44">
        <v>43230</v>
      </c>
      <c r="C38" s="49">
        <v>9.6999999999999993</v>
      </c>
      <c r="D38" s="45">
        <v>0</v>
      </c>
      <c r="E38" s="87">
        <v>43237</v>
      </c>
      <c r="H38"/>
      <c r="I38"/>
      <c r="J38"/>
    </row>
    <row r="39" spans="1:15" ht="15" x14ac:dyDescent="0.25">
      <c r="A39" s="48" t="s">
        <v>11</v>
      </c>
      <c r="B39" s="44">
        <v>43235</v>
      </c>
      <c r="C39" s="51">
        <v>50.9</v>
      </c>
      <c r="D39" s="45">
        <v>0</v>
      </c>
      <c r="E39" s="87"/>
      <c r="H39"/>
      <c r="I39"/>
      <c r="J39"/>
    </row>
    <row r="40" spans="1:15" ht="15" x14ac:dyDescent="0.25">
      <c r="A40" s="48" t="s">
        <v>11</v>
      </c>
      <c r="B40" s="44">
        <v>43235</v>
      </c>
      <c r="C40" s="51">
        <v>6.8</v>
      </c>
      <c r="D40" s="45">
        <v>0</v>
      </c>
      <c r="E40" s="85">
        <v>43237</v>
      </c>
      <c r="H40"/>
      <c r="I40"/>
      <c r="J40"/>
    </row>
    <row r="41" spans="1:15" x14ac:dyDescent="0.2">
      <c r="A41" s="48" t="s">
        <v>12</v>
      </c>
      <c r="B41" s="44">
        <v>43235</v>
      </c>
      <c r="C41" s="51">
        <v>9.6999999999999993</v>
      </c>
      <c r="D41" s="45">
        <v>0</v>
      </c>
      <c r="E41" s="86"/>
    </row>
    <row r="42" spans="1:15" x14ac:dyDescent="0.2">
      <c r="A42" s="48" t="s">
        <v>12</v>
      </c>
      <c r="B42" s="44">
        <v>43259</v>
      </c>
      <c r="C42" s="51">
        <v>9.6999999999999993</v>
      </c>
      <c r="D42" s="45">
        <v>0</v>
      </c>
      <c r="E42" s="87">
        <v>44368</v>
      </c>
    </row>
    <row r="43" spans="1:15" x14ac:dyDescent="0.2">
      <c r="A43" s="48" t="s">
        <v>11</v>
      </c>
      <c r="B43" s="44">
        <v>43266</v>
      </c>
      <c r="C43" s="51">
        <v>50.9</v>
      </c>
      <c r="D43" s="45">
        <v>0</v>
      </c>
      <c r="E43" s="87"/>
    </row>
    <row r="44" spans="1:15" x14ac:dyDescent="0.2">
      <c r="A44" s="48" t="s">
        <v>11</v>
      </c>
      <c r="B44" s="44">
        <v>43294</v>
      </c>
      <c r="C44" s="51">
        <v>50.9</v>
      </c>
      <c r="D44" s="45">
        <v>0</v>
      </c>
      <c r="E44" s="87">
        <v>43318</v>
      </c>
    </row>
    <row r="45" spans="1:15" x14ac:dyDescent="0.2">
      <c r="A45" s="48" t="s">
        <v>12</v>
      </c>
      <c r="B45" s="44">
        <v>43318</v>
      </c>
      <c r="C45" s="51">
        <v>9.6999999999999993</v>
      </c>
      <c r="D45" s="45">
        <v>0</v>
      </c>
      <c r="E45" s="87"/>
    </row>
    <row r="46" spans="1:15" x14ac:dyDescent="0.2">
      <c r="A46" s="48" t="s">
        <v>12</v>
      </c>
      <c r="B46" s="44">
        <v>43318</v>
      </c>
      <c r="C46" s="51">
        <v>9.6999999999999993</v>
      </c>
      <c r="D46" s="45">
        <v>0</v>
      </c>
      <c r="E46" s="87"/>
    </row>
    <row r="47" spans="1:15" ht="15" x14ac:dyDescent="0.25">
      <c r="A47" s="88" t="s">
        <v>17</v>
      </c>
      <c r="B47" s="89"/>
      <c r="C47" s="36">
        <f>SUM(C14:C46)</f>
        <v>1058.1099999999999</v>
      </c>
      <c r="D47" s="37">
        <f>SUM(D14:D38)</f>
        <v>2.9</v>
      </c>
      <c r="E47" s="38">
        <f>C47+D47</f>
        <v>1061.01</v>
      </c>
    </row>
    <row r="48" spans="1:15" x14ac:dyDescent="0.2">
      <c r="A48" s="99"/>
      <c r="B48" s="100"/>
      <c r="C48" s="100"/>
      <c r="D48" s="100"/>
      <c r="E48" s="101"/>
    </row>
    <row r="49" spans="1:11" ht="46.5" customHeight="1" x14ac:dyDescent="0.2">
      <c r="A49" s="34" t="s">
        <v>66</v>
      </c>
      <c r="B49" s="34" t="s">
        <v>67</v>
      </c>
      <c r="C49" s="34" t="s">
        <v>77</v>
      </c>
      <c r="D49" s="34" t="s">
        <v>69</v>
      </c>
      <c r="E49" s="34" t="s">
        <v>70</v>
      </c>
    </row>
    <row r="50" spans="1:11" ht="17.25" customHeight="1" x14ac:dyDescent="0.2">
      <c r="A50" s="39"/>
      <c r="B50" s="40" t="s">
        <v>78</v>
      </c>
      <c r="C50" s="41">
        <v>0</v>
      </c>
      <c r="D50" s="41">
        <v>0</v>
      </c>
      <c r="E50" s="40" t="s">
        <v>78</v>
      </c>
    </row>
    <row r="51" spans="1:11" ht="17.25" customHeight="1" x14ac:dyDescent="0.2">
      <c r="A51" s="39"/>
      <c r="B51" s="40" t="s">
        <v>78</v>
      </c>
      <c r="C51" s="41">
        <v>0</v>
      </c>
      <c r="D51" s="41">
        <v>0</v>
      </c>
      <c r="E51" s="40" t="s">
        <v>78</v>
      </c>
    </row>
    <row r="52" spans="1:11" ht="17.25" customHeight="1" x14ac:dyDescent="0.2">
      <c r="A52" s="39"/>
      <c r="B52" s="40" t="s">
        <v>78</v>
      </c>
      <c r="C52" s="41">
        <v>0</v>
      </c>
      <c r="D52" s="41">
        <v>0</v>
      </c>
      <c r="E52" s="40" t="s">
        <v>78</v>
      </c>
    </row>
    <row r="53" spans="1:11" ht="17.25" customHeight="1" x14ac:dyDescent="0.2">
      <c r="A53" s="39"/>
      <c r="B53" s="40" t="s">
        <v>78</v>
      </c>
      <c r="C53" s="41">
        <v>0</v>
      </c>
      <c r="D53" s="41">
        <v>0</v>
      </c>
      <c r="E53" s="40" t="s">
        <v>78</v>
      </c>
    </row>
    <row r="54" spans="1:11" ht="17.25" customHeight="1" x14ac:dyDescent="0.2">
      <c r="A54" s="88" t="s">
        <v>79</v>
      </c>
      <c r="B54" s="89"/>
      <c r="C54" s="42">
        <f>SUM(C50:C53)</f>
        <v>0</v>
      </c>
      <c r="D54" s="90">
        <v>0</v>
      </c>
      <c r="E54" s="90"/>
    </row>
    <row r="55" spans="1:11" ht="9.9499999999999993" customHeight="1" x14ac:dyDescent="0.2">
      <c r="A55" s="43"/>
      <c r="B55" s="43"/>
      <c r="C55" s="43"/>
      <c r="D55" s="43"/>
      <c r="E55" s="43"/>
    </row>
    <row r="56" spans="1:11" ht="42.75" customHeight="1" x14ac:dyDescent="0.25">
      <c r="A56" s="91" t="s">
        <v>80</v>
      </c>
      <c r="B56" s="92"/>
      <c r="C56" s="93" t="s">
        <v>81</v>
      </c>
      <c r="D56" s="94"/>
      <c r="E56" s="95"/>
      <c r="G56"/>
      <c r="H56"/>
      <c r="I56"/>
      <c r="J56"/>
      <c r="K56"/>
    </row>
    <row r="57" spans="1:11" ht="45" customHeight="1" x14ac:dyDescent="0.25">
      <c r="A57" s="96" t="s">
        <v>20</v>
      </c>
      <c r="B57" s="96"/>
      <c r="C57" s="96" t="s">
        <v>60</v>
      </c>
      <c r="D57" s="96"/>
      <c r="E57" s="96"/>
      <c r="G57"/>
      <c r="H57"/>
      <c r="I57"/>
      <c r="J57"/>
      <c r="K57"/>
    </row>
    <row r="58" spans="1:11" ht="17.25" customHeight="1" x14ac:dyDescent="0.25">
      <c r="G58"/>
      <c r="H58"/>
      <c r="I58"/>
      <c r="J58"/>
      <c r="K58"/>
    </row>
    <row r="59" spans="1:11" ht="17.25" customHeight="1" x14ac:dyDescent="0.25">
      <c r="G59"/>
      <c r="H59"/>
      <c r="I59"/>
      <c r="J59"/>
      <c r="K59"/>
    </row>
    <row r="60" spans="1:11" ht="17.25" customHeight="1" x14ac:dyDescent="0.25">
      <c r="G60"/>
      <c r="H60"/>
      <c r="I60"/>
      <c r="J60"/>
      <c r="K60"/>
    </row>
    <row r="61" spans="1:11" ht="17.25" customHeight="1" x14ac:dyDescent="0.25">
      <c r="G61"/>
      <c r="H61"/>
      <c r="I61"/>
      <c r="J61"/>
      <c r="K61"/>
    </row>
    <row r="62" spans="1:11" ht="17.25" customHeight="1" x14ac:dyDescent="0.25">
      <c r="G62"/>
      <c r="H62"/>
      <c r="I62"/>
      <c r="J62"/>
      <c r="K62"/>
    </row>
    <row r="63" spans="1:11" ht="17.25" customHeight="1" x14ac:dyDescent="0.25">
      <c r="G63"/>
      <c r="H63"/>
      <c r="I63"/>
      <c r="J63"/>
      <c r="K63"/>
    </row>
    <row r="64" spans="1:11" ht="17.25" customHeight="1" x14ac:dyDescent="0.25">
      <c r="G64"/>
      <c r="H64"/>
      <c r="I64"/>
      <c r="J64"/>
      <c r="K64"/>
    </row>
    <row r="65" spans="7:11" ht="17.25" customHeight="1" x14ac:dyDescent="0.25">
      <c r="G65"/>
      <c r="H65"/>
      <c r="I65"/>
      <c r="J65"/>
      <c r="K65"/>
    </row>
    <row r="66" spans="7:11" ht="17.25" customHeight="1" x14ac:dyDescent="0.25">
      <c r="G66"/>
      <c r="H66"/>
      <c r="I66"/>
      <c r="J66"/>
      <c r="K66"/>
    </row>
    <row r="67" spans="7:11" ht="17.25" customHeight="1" x14ac:dyDescent="0.2"/>
    <row r="68" spans="7:11" ht="17.25" customHeight="1" x14ac:dyDescent="0.2"/>
    <row r="69" spans="7:11" ht="17.25" customHeight="1" x14ac:dyDescent="0.2"/>
    <row r="70" spans="7:11" ht="17.25" customHeight="1" x14ac:dyDescent="0.2"/>
    <row r="71" spans="7:11" ht="17.25" customHeight="1" x14ac:dyDescent="0.2"/>
    <row r="72" spans="7:11" ht="17.25" customHeight="1" x14ac:dyDescent="0.2"/>
    <row r="73" spans="7:11" ht="17.25" customHeight="1" x14ac:dyDescent="0.2"/>
    <row r="74" spans="7:11" ht="17.25" customHeight="1" x14ac:dyDescent="0.2"/>
  </sheetData>
  <mergeCells count="26">
    <mergeCell ref="A48:E48"/>
    <mergeCell ref="E42:E43"/>
    <mergeCell ref="E44:E46"/>
    <mergeCell ref="D2:E2"/>
    <mergeCell ref="A3:E3"/>
    <mergeCell ref="A5:B6"/>
    <mergeCell ref="C5:E5"/>
    <mergeCell ref="C6:E6"/>
    <mergeCell ref="A7:B7"/>
    <mergeCell ref="C7:E7"/>
    <mergeCell ref="A8:B8"/>
    <mergeCell ref="C8:E8"/>
    <mergeCell ref="A10:E10"/>
    <mergeCell ref="A12:E12"/>
    <mergeCell ref="A47:B47"/>
    <mergeCell ref="A54:B54"/>
    <mergeCell ref="D54:E54"/>
    <mergeCell ref="A56:B56"/>
    <mergeCell ref="C56:E56"/>
    <mergeCell ref="A57:B57"/>
    <mergeCell ref="C57:E57"/>
    <mergeCell ref="E21:E22"/>
    <mergeCell ref="E31:E32"/>
    <mergeCell ref="E33:E34"/>
    <mergeCell ref="E38:E39"/>
    <mergeCell ref="E40:E41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&amp;L&amp;G</oddHead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opLeftCell="A12" workbookViewId="0">
      <selection activeCell="I26" sqref="I26"/>
    </sheetView>
  </sheetViews>
  <sheetFormatPr defaultRowHeight="15" x14ac:dyDescent="0.25"/>
  <cols>
    <col min="1" max="1" width="13.85546875" customWidth="1"/>
    <col min="2" max="2" width="17.5703125" bestFit="1" customWidth="1"/>
    <col min="3" max="3" width="16.140625" bestFit="1" customWidth="1"/>
    <col min="4" max="4" width="17.5703125" bestFit="1" customWidth="1"/>
    <col min="5" max="5" width="15.5703125" customWidth="1"/>
    <col min="7" max="7" width="17.5703125" bestFit="1" customWidth="1"/>
    <col min="8" max="8" width="13.28515625" bestFit="1" customWidth="1"/>
    <col min="9" max="9" width="9.5703125" bestFit="1" customWidth="1"/>
    <col min="11" max="11" width="13.28515625" bestFit="1" customWidth="1"/>
  </cols>
  <sheetData>
    <row r="1" spans="1:7" ht="17.25" customHeight="1" x14ac:dyDescent="0.25">
      <c r="A1" s="136" t="s">
        <v>86</v>
      </c>
      <c r="B1" s="136"/>
      <c r="C1" s="136"/>
      <c r="D1" s="136"/>
      <c r="E1" s="136"/>
      <c r="F1" s="137"/>
      <c r="G1" s="137"/>
    </row>
    <row r="2" spans="1:7" ht="17.25" customHeight="1" x14ac:dyDescent="0.25">
      <c r="A2" s="138"/>
      <c r="B2" s="138"/>
      <c r="C2" s="138"/>
      <c r="D2" s="138"/>
      <c r="E2" s="138"/>
      <c r="F2" s="137"/>
      <c r="G2" s="137"/>
    </row>
    <row r="3" spans="1:7" ht="14.1" customHeight="1" x14ac:dyDescent="0.25">
      <c r="A3" s="138"/>
      <c r="B3" s="138"/>
      <c r="C3" s="138"/>
      <c r="D3" s="138"/>
      <c r="E3" s="138"/>
      <c r="F3" s="137"/>
      <c r="G3" s="137"/>
    </row>
    <row r="4" spans="1:7" ht="17.25" customHeight="1" x14ac:dyDescent="0.25">
      <c r="A4" s="139" t="s">
        <v>87</v>
      </c>
      <c r="B4" s="139"/>
      <c r="C4" s="139"/>
      <c r="D4" s="139"/>
      <c r="E4" s="139"/>
      <c r="F4" s="137"/>
      <c r="G4" s="137"/>
    </row>
    <row r="5" spans="1:7" ht="9.9499999999999993" customHeight="1" x14ac:dyDescent="0.25">
      <c r="A5" s="140"/>
      <c r="B5" s="140"/>
      <c r="C5" s="140"/>
      <c r="D5" s="140"/>
      <c r="E5" s="140"/>
      <c r="F5" s="137"/>
      <c r="G5" s="137"/>
    </row>
    <row r="6" spans="1:7" ht="27" customHeight="1" x14ac:dyDescent="0.25">
      <c r="A6" s="64" t="s">
        <v>26</v>
      </c>
      <c r="B6" s="65"/>
      <c r="C6" s="65"/>
      <c r="D6" s="65"/>
      <c r="E6" s="29" t="s">
        <v>27</v>
      </c>
      <c r="F6" s="137"/>
      <c r="G6" s="137"/>
    </row>
    <row r="7" spans="1:7" ht="17.25" customHeight="1" x14ac:dyDescent="0.25">
      <c r="A7" s="141" t="s">
        <v>88</v>
      </c>
      <c r="B7" s="141"/>
      <c r="C7" s="141"/>
      <c r="D7" s="141"/>
      <c r="E7" s="141"/>
      <c r="F7" s="137"/>
      <c r="G7" s="137"/>
    </row>
    <row r="8" spans="1:7" ht="30" customHeight="1" x14ac:dyDescent="0.25">
      <c r="A8" s="142" t="s">
        <v>89</v>
      </c>
      <c r="B8" s="142"/>
      <c r="C8" s="142"/>
      <c r="D8" s="65" t="s">
        <v>90</v>
      </c>
      <c r="E8" s="65"/>
      <c r="F8" s="137"/>
      <c r="G8" s="137"/>
    </row>
    <row r="9" spans="1:7" ht="17.25" customHeight="1" x14ac:dyDescent="0.25">
      <c r="A9" s="141" t="s">
        <v>91</v>
      </c>
      <c r="B9" s="141"/>
      <c r="C9" s="141"/>
      <c r="D9" s="141"/>
      <c r="E9" s="141"/>
      <c r="F9" s="137"/>
      <c r="G9" s="143"/>
    </row>
    <row r="10" spans="1:7" ht="17.25" customHeight="1" x14ac:dyDescent="0.25">
      <c r="A10" s="65" t="s">
        <v>92</v>
      </c>
      <c r="B10" s="65"/>
      <c r="C10" s="65"/>
      <c r="D10" s="65" t="s">
        <v>93</v>
      </c>
      <c r="E10" s="65"/>
      <c r="F10" s="137"/>
      <c r="G10" s="137"/>
    </row>
    <row r="11" spans="1:7" ht="27" customHeight="1" x14ac:dyDescent="0.25">
      <c r="A11" s="65" t="s">
        <v>94</v>
      </c>
      <c r="B11" s="65"/>
      <c r="C11" s="65"/>
      <c r="D11" s="65" t="s">
        <v>95</v>
      </c>
      <c r="E11" s="65"/>
      <c r="F11" s="137"/>
      <c r="G11" s="137"/>
    </row>
    <row r="12" spans="1:7" ht="21.75" customHeight="1" x14ac:dyDescent="0.25">
      <c r="A12" s="141" t="s">
        <v>96</v>
      </c>
      <c r="B12" s="141"/>
      <c r="C12" s="141"/>
      <c r="D12" s="141"/>
      <c r="E12" s="141"/>
      <c r="F12" s="137"/>
      <c r="G12" s="137"/>
    </row>
    <row r="13" spans="1:7" ht="33" customHeight="1" x14ac:dyDescent="0.25">
      <c r="A13" s="144" t="s">
        <v>9</v>
      </c>
      <c r="B13" s="144" t="s">
        <v>97</v>
      </c>
      <c r="C13" s="144" t="s">
        <v>98</v>
      </c>
      <c r="D13" s="144" t="s">
        <v>99</v>
      </c>
      <c r="E13" s="144" t="s">
        <v>100</v>
      </c>
      <c r="F13" s="137"/>
      <c r="G13" s="145"/>
    </row>
    <row r="14" spans="1:7" ht="26.1" customHeight="1" x14ac:dyDescent="0.25">
      <c r="A14" s="146" t="s">
        <v>101</v>
      </c>
      <c r="B14" s="147">
        <v>99903.2</v>
      </c>
      <c r="C14" s="148">
        <v>99904.6</v>
      </c>
      <c r="D14" s="148">
        <v>0</v>
      </c>
      <c r="E14" s="149">
        <f>(C14+D14-B14)</f>
        <v>1.4000000000087311</v>
      </c>
      <c r="F14" s="137"/>
      <c r="G14" s="150"/>
    </row>
    <row r="15" spans="1:7" ht="26.1" customHeight="1" x14ac:dyDescent="0.25">
      <c r="A15" s="146" t="s">
        <v>101</v>
      </c>
      <c r="B15" s="147">
        <v>100000</v>
      </c>
      <c r="C15" s="148">
        <v>0</v>
      </c>
      <c r="D15" s="149">
        <v>100024.47</v>
      </c>
      <c r="E15" s="149">
        <f t="shared" ref="E15:E25" si="0">(C15+D15-B15)</f>
        <v>24.470000000001164</v>
      </c>
      <c r="F15" s="137"/>
      <c r="G15" s="150"/>
    </row>
    <row r="16" spans="1:7" ht="26.1" customHeight="1" x14ac:dyDescent="0.25">
      <c r="A16" s="151" t="s">
        <v>102</v>
      </c>
      <c r="B16" s="152">
        <f t="shared" ref="B16:B21" si="1">D15</f>
        <v>100024.47</v>
      </c>
      <c r="C16" s="149">
        <v>17450.46</v>
      </c>
      <c r="D16" s="149">
        <v>83034.649999999994</v>
      </c>
      <c r="E16" s="149">
        <f t="shared" si="0"/>
        <v>460.63999999998487</v>
      </c>
      <c r="F16" s="137"/>
    </row>
    <row r="17" spans="1:11" ht="26.1" customHeight="1" x14ac:dyDescent="0.25">
      <c r="A17" s="151" t="s">
        <v>103</v>
      </c>
      <c r="B17" s="153">
        <f t="shared" si="1"/>
        <v>83034.649999999994</v>
      </c>
      <c r="C17" s="154">
        <v>16631.98</v>
      </c>
      <c r="D17" s="155">
        <v>66724.87</v>
      </c>
      <c r="E17" s="149">
        <f t="shared" si="0"/>
        <v>322.19999999999709</v>
      </c>
      <c r="F17" s="137"/>
      <c r="I17" s="156"/>
      <c r="K17" s="157"/>
    </row>
    <row r="18" spans="1:11" ht="26.1" customHeight="1" x14ac:dyDescent="0.25">
      <c r="A18" s="146" t="s">
        <v>104</v>
      </c>
      <c r="B18" s="153">
        <f t="shared" si="1"/>
        <v>66724.87</v>
      </c>
      <c r="C18" s="154">
        <v>13280.21</v>
      </c>
      <c r="D18" s="154">
        <v>53725.74</v>
      </c>
      <c r="E18" s="149">
        <f t="shared" si="0"/>
        <v>281.08000000000175</v>
      </c>
      <c r="F18" s="137"/>
    </row>
    <row r="19" spans="1:11" ht="26.1" customHeight="1" x14ac:dyDescent="0.25">
      <c r="A19" s="146" t="s">
        <v>105</v>
      </c>
      <c r="B19" s="153">
        <f t="shared" si="1"/>
        <v>53725.74</v>
      </c>
      <c r="C19" s="154">
        <v>9759.01</v>
      </c>
      <c r="D19" s="154">
        <v>44135.51</v>
      </c>
      <c r="E19" s="149">
        <f t="shared" si="0"/>
        <v>168.78000000000611</v>
      </c>
      <c r="F19" s="4"/>
    </row>
    <row r="20" spans="1:11" ht="26.1" customHeight="1" x14ac:dyDescent="0.25">
      <c r="A20" s="151" t="s">
        <v>106</v>
      </c>
      <c r="B20" s="153">
        <f t="shared" si="1"/>
        <v>44135.51</v>
      </c>
      <c r="C20" s="154">
        <v>17019.669999999998</v>
      </c>
      <c r="D20" s="154">
        <v>27202.86</v>
      </c>
      <c r="E20" s="149">
        <f t="shared" si="0"/>
        <v>87.019999999996799</v>
      </c>
      <c r="F20" s="4"/>
    </row>
    <row r="21" spans="1:11" ht="26.1" customHeight="1" x14ac:dyDescent="0.25">
      <c r="A21" s="151" t="s">
        <v>107</v>
      </c>
      <c r="B21" s="153">
        <f t="shared" si="1"/>
        <v>27202.86</v>
      </c>
      <c r="C21" s="154">
        <v>8579.81</v>
      </c>
      <c r="D21" s="154">
        <v>18684.810000000001</v>
      </c>
      <c r="E21" s="154">
        <f t="shared" si="0"/>
        <v>61.760000000002037</v>
      </c>
      <c r="F21" s="4"/>
    </row>
    <row r="22" spans="1:11" ht="26.1" customHeight="1" x14ac:dyDescent="0.25">
      <c r="A22" s="158" t="s">
        <v>108</v>
      </c>
      <c r="B22" s="153">
        <f>D21</f>
        <v>18684.810000000001</v>
      </c>
      <c r="C22" s="154">
        <f>1647.8+4027.16+1289.7+1282.67+141.55+6261.46</f>
        <v>14650.34</v>
      </c>
      <c r="D22" s="154">
        <v>4002.82</v>
      </c>
      <c r="E22" s="154">
        <f t="shared" si="0"/>
        <v>-31.650000000001455</v>
      </c>
    </row>
    <row r="23" spans="1:11" ht="26.1" customHeight="1" x14ac:dyDescent="0.25">
      <c r="A23" s="158" t="s">
        <v>109</v>
      </c>
      <c r="B23" s="153">
        <f>D22</f>
        <v>4002.82</v>
      </c>
      <c r="C23" s="154">
        <f>1289.7+100</f>
        <v>1389.7</v>
      </c>
      <c r="D23" s="154">
        <v>2617.39</v>
      </c>
      <c r="E23" s="154">
        <f t="shared" si="0"/>
        <v>4.2699999999999818</v>
      </c>
      <c r="F23" s="4"/>
      <c r="K23" s="156"/>
    </row>
    <row r="24" spans="1:11" ht="26.1" customHeight="1" x14ac:dyDescent="0.25">
      <c r="A24" s="158" t="s">
        <v>110</v>
      </c>
      <c r="B24" s="153">
        <f>D23</f>
        <v>2617.39</v>
      </c>
      <c r="C24" s="154">
        <v>0</v>
      </c>
      <c r="D24" s="154">
        <v>2629.66</v>
      </c>
      <c r="E24" s="154">
        <f t="shared" si="0"/>
        <v>12.269999999999982</v>
      </c>
      <c r="F24" s="4"/>
      <c r="K24" s="156"/>
    </row>
    <row r="25" spans="1:11" ht="26.1" customHeight="1" x14ac:dyDescent="0.25">
      <c r="A25" s="158" t="s">
        <v>111</v>
      </c>
      <c r="B25" s="153">
        <f>D24</f>
        <v>2629.66</v>
      </c>
      <c r="C25" s="154">
        <v>0</v>
      </c>
      <c r="D25" s="154">
        <v>2631.9</v>
      </c>
      <c r="E25" s="154">
        <f t="shared" si="0"/>
        <v>2.2400000000002365</v>
      </c>
      <c r="F25" s="4"/>
      <c r="K25" s="156"/>
    </row>
    <row r="26" spans="1:11" ht="17.25" customHeight="1" x14ac:dyDescent="0.25">
      <c r="A26" s="139" t="s">
        <v>112</v>
      </c>
      <c r="B26" s="139"/>
      <c r="C26" s="139"/>
      <c r="D26" s="139"/>
      <c r="E26" s="159">
        <f>SUM(E14:E25)</f>
        <v>1394.4799999999973</v>
      </c>
      <c r="F26" s="4"/>
      <c r="G26" s="4"/>
      <c r="K26" s="156"/>
    </row>
    <row r="27" spans="1:11" ht="17.25" customHeight="1" x14ac:dyDescent="0.25">
      <c r="A27" s="137"/>
      <c r="B27" s="137"/>
      <c r="C27" s="137"/>
      <c r="D27" s="137"/>
      <c r="E27" s="137"/>
      <c r="F27" s="137"/>
      <c r="G27" s="137"/>
    </row>
    <row r="28" spans="1:11" ht="44.25" customHeight="1" x14ac:dyDescent="0.25">
      <c r="A28" s="64" t="s">
        <v>113</v>
      </c>
      <c r="B28" s="64"/>
      <c r="C28" s="64"/>
      <c r="D28" s="64" t="s">
        <v>114</v>
      </c>
      <c r="E28" s="64"/>
      <c r="F28" s="137"/>
      <c r="G28" s="137"/>
    </row>
    <row r="29" spans="1:11" ht="48.75" customHeight="1" x14ac:dyDescent="0.25">
      <c r="A29" s="54" t="s">
        <v>60</v>
      </c>
      <c r="B29" s="54"/>
      <c r="C29" s="54"/>
      <c r="D29" s="54" t="s">
        <v>60</v>
      </c>
      <c r="E29" s="54"/>
      <c r="F29" s="137"/>
      <c r="G29" s="137"/>
    </row>
    <row r="30" spans="1:11" ht="17.25" customHeight="1" x14ac:dyDescent="0.25">
      <c r="A30" s="4"/>
      <c r="B30" s="4"/>
      <c r="C30" s="4"/>
      <c r="D30" s="4"/>
      <c r="E30" s="4"/>
      <c r="F30" s="4"/>
      <c r="G30" s="4"/>
    </row>
    <row r="31" spans="1:11" ht="17.25" customHeight="1" x14ac:dyDescent="0.25">
      <c r="A31" s="4"/>
      <c r="B31" s="4"/>
      <c r="C31" s="4"/>
      <c r="D31" s="4"/>
      <c r="E31" s="4"/>
      <c r="F31" s="4"/>
      <c r="G31" s="4"/>
    </row>
    <row r="32" spans="1:11" ht="17.25" customHeight="1" x14ac:dyDescent="0.25">
      <c r="F32" s="137"/>
      <c r="G32" s="137"/>
    </row>
    <row r="33" spans="6:7" ht="17.25" customHeight="1" x14ac:dyDescent="0.25">
      <c r="F33" s="137"/>
      <c r="G33" s="137"/>
    </row>
    <row r="34" spans="6:7" ht="17.25" customHeight="1" x14ac:dyDescent="0.25">
      <c r="F34" s="137"/>
      <c r="G34" s="137"/>
    </row>
    <row r="35" spans="6:7" ht="17.25" customHeight="1" x14ac:dyDescent="0.25">
      <c r="F35" s="137"/>
      <c r="G35" s="137"/>
    </row>
    <row r="36" spans="6:7" ht="17.25" customHeight="1" x14ac:dyDescent="0.25">
      <c r="F36" s="137"/>
      <c r="G36" s="137"/>
    </row>
    <row r="37" spans="6:7" ht="17.25" customHeight="1" x14ac:dyDescent="0.25">
      <c r="F37" s="137"/>
      <c r="G37" s="143"/>
    </row>
    <row r="38" spans="6:7" ht="17.25" customHeight="1" x14ac:dyDescent="0.25">
      <c r="F38" s="137"/>
      <c r="G38" s="137"/>
    </row>
    <row r="39" spans="6:7" ht="17.25" customHeight="1" x14ac:dyDescent="0.25">
      <c r="F39" s="137"/>
      <c r="G39" s="137"/>
    </row>
    <row r="40" spans="6:7" ht="17.25" customHeight="1" x14ac:dyDescent="0.25">
      <c r="F40" s="137"/>
      <c r="G40" s="137"/>
    </row>
    <row r="41" spans="6:7" ht="17.25" customHeight="1" x14ac:dyDescent="0.25">
      <c r="F41" s="137"/>
      <c r="G41" s="137"/>
    </row>
    <row r="42" spans="6:7" ht="17.25" customHeight="1" x14ac:dyDescent="0.25">
      <c r="F42" s="137"/>
      <c r="G42" s="137"/>
    </row>
    <row r="43" spans="6:7" ht="17.25" customHeight="1" x14ac:dyDescent="0.25">
      <c r="F43" s="4"/>
      <c r="G43" s="4"/>
    </row>
    <row r="44" spans="6:7" ht="17.25" customHeight="1" x14ac:dyDescent="0.25">
      <c r="F44" s="4"/>
      <c r="G44" s="4"/>
    </row>
    <row r="45" spans="6:7" ht="17.25" customHeight="1" x14ac:dyDescent="0.25">
      <c r="F45" s="4"/>
      <c r="G45" s="4"/>
    </row>
    <row r="46" spans="6:7" ht="17.25" customHeight="1" x14ac:dyDescent="0.25">
      <c r="F46" s="4"/>
      <c r="G46" s="4"/>
    </row>
    <row r="47" spans="6:7" ht="17.25" customHeight="1" x14ac:dyDescent="0.25">
      <c r="F47" s="4"/>
      <c r="G47" s="4"/>
    </row>
    <row r="48" spans="6:7" ht="17.25" customHeight="1" x14ac:dyDescent="0.25">
      <c r="F48" s="4"/>
      <c r="G48" s="4"/>
    </row>
  </sheetData>
  <mergeCells count="18">
    <mergeCell ref="A26:D26"/>
    <mergeCell ref="A28:C28"/>
    <mergeCell ref="D28:E28"/>
    <mergeCell ref="A29:C29"/>
    <mergeCell ref="D29:E29"/>
    <mergeCell ref="A9:E9"/>
    <mergeCell ref="A10:C10"/>
    <mergeCell ref="D10:E10"/>
    <mergeCell ref="A11:C11"/>
    <mergeCell ref="D11:E11"/>
    <mergeCell ref="A12:E12"/>
    <mergeCell ref="A1:E1"/>
    <mergeCell ref="A4:E4"/>
    <mergeCell ref="A5:E5"/>
    <mergeCell ref="A6:D6"/>
    <mergeCell ref="A7:E7"/>
    <mergeCell ref="A8:C8"/>
    <mergeCell ref="D8:E8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59"/>
  <sheetViews>
    <sheetView topLeftCell="A13" workbookViewId="0">
      <selection activeCell="G25" sqref="G25"/>
    </sheetView>
  </sheetViews>
  <sheetFormatPr defaultRowHeight="15" x14ac:dyDescent="0.25"/>
  <cols>
    <col min="1" max="1" width="35.5703125" style="6" customWidth="1"/>
    <col min="2" max="2" width="12" style="6" customWidth="1"/>
    <col min="3" max="3" width="16.7109375" style="6" customWidth="1"/>
    <col min="4" max="4" width="23.140625" style="6" customWidth="1"/>
    <col min="5" max="5" width="9.140625" style="8"/>
    <col min="6" max="6" width="13.28515625" style="8" bestFit="1" customWidth="1"/>
    <col min="7" max="7" width="25.7109375" style="8" bestFit="1" customWidth="1"/>
    <col min="8" max="8" width="14.28515625" style="8" bestFit="1" customWidth="1"/>
    <col min="9" max="9" width="13.28515625" style="8" bestFit="1" customWidth="1"/>
    <col min="10" max="10" width="9.5703125" style="8" bestFit="1" customWidth="1"/>
    <col min="11" max="28" width="9.140625" style="8"/>
    <col min="29" max="16384" width="9.140625" style="6"/>
  </cols>
  <sheetData>
    <row r="2" spans="1:7" ht="17.25" customHeight="1" x14ac:dyDescent="0.25">
      <c r="D2" s="7" t="s">
        <v>23</v>
      </c>
    </row>
    <row r="3" spans="1:7" ht="17.25" customHeight="1" x14ac:dyDescent="0.25">
      <c r="A3" s="74" t="s">
        <v>24</v>
      </c>
      <c r="B3" s="74"/>
      <c r="C3" s="74"/>
      <c r="D3" s="74"/>
    </row>
    <row r="4" spans="1:7" ht="17.25" customHeight="1" x14ac:dyDescent="0.25">
      <c r="A4" s="81" t="s">
        <v>25</v>
      </c>
      <c r="B4" s="81"/>
      <c r="C4" s="81"/>
      <c r="D4" s="81"/>
    </row>
    <row r="5" spans="1:7" ht="39" customHeight="1" x14ac:dyDescent="0.25">
      <c r="A5" s="82" t="s">
        <v>26</v>
      </c>
      <c r="B5" s="82"/>
      <c r="C5" s="82"/>
      <c r="D5" s="9" t="s">
        <v>27</v>
      </c>
    </row>
    <row r="6" spans="1:7" ht="33.75" customHeight="1" x14ac:dyDescent="0.25">
      <c r="A6" s="82"/>
      <c r="B6" s="82"/>
      <c r="C6" s="82"/>
      <c r="D6" s="9" t="s">
        <v>3</v>
      </c>
    </row>
    <row r="7" spans="1:7" ht="27" customHeight="1" x14ac:dyDescent="0.25">
      <c r="A7" s="82" t="s">
        <v>28</v>
      </c>
      <c r="B7" s="82"/>
      <c r="C7" s="82" t="s">
        <v>5</v>
      </c>
      <c r="D7" s="82"/>
    </row>
    <row r="8" spans="1:7" ht="20.100000000000001" customHeight="1" x14ac:dyDescent="0.25">
      <c r="A8" s="77" t="s">
        <v>29</v>
      </c>
      <c r="B8" s="78"/>
      <c r="C8" s="79" t="s">
        <v>30</v>
      </c>
      <c r="D8" s="80"/>
    </row>
    <row r="9" spans="1:7" ht="17.25" customHeight="1" x14ac:dyDescent="0.25">
      <c r="A9" s="74" t="s">
        <v>31</v>
      </c>
      <c r="B9" s="74"/>
      <c r="C9" s="74" t="s">
        <v>32</v>
      </c>
      <c r="D9" s="74"/>
    </row>
    <row r="10" spans="1:7" ht="17.25" customHeight="1" x14ac:dyDescent="0.25">
      <c r="A10" s="70" t="s">
        <v>33</v>
      </c>
      <c r="B10" s="11">
        <v>43031</v>
      </c>
      <c r="C10" s="69">
        <v>62645.17</v>
      </c>
      <c r="D10" s="69"/>
    </row>
    <row r="11" spans="1:7" ht="17.25" customHeight="1" x14ac:dyDescent="0.25">
      <c r="A11" s="71"/>
      <c r="B11" s="11">
        <v>43031</v>
      </c>
      <c r="C11" s="69">
        <v>37354.83</v>
      </c>
      <c r="D11" s="69"/>
    </row>
    <row r="12" spans="1:7" ht="20.100000000000001" customHeight="1" x14ac:dyDescent="0.25">
      <c r="A12" s="10" t="s">
        <v>34</v>
      </c>
      <c r="B12" s="10" t="s">
        <v>35</v>
      </c>
      <c r="C12" s="75">
        <v>0</v>
      </c>
      <c r="D12" s="76"/>
    </row>
    <row r="13" spans="1:7" ht="17.25" customHeight="1" x14ac:dyDescent="0.25">
      <c r="A13" s="10" t="s">
        <v>36</v>
      </c>
      <c r="B13" s="11">
        <v>43243</v>
      </c>
      <c r="C13" s="69">
        <f>'ANEXO IV'!E40+366.66</f>
        <v>1061.01</v>
      </c>
      <c r="D13" s="69"/>
      <c r="G13" s="23"/>
    </row>
    <row r="14" spans="1:7" ht="27" customHeight="1" x14ac:dyDescent="0.25">
      <c r="A14" s="10" t="s">
        <v>37</v>
      </c>
      <c r="B14" s="11">
        <v>43311</v>
      </c>
      <c r="C14" s="69">
        <f>'[1]ANEXO VI'!E26</f>
        <v>1394.4799999999973</v>
      </c>
      <c r="D14" s="69"/>
    </row>
    <row r="15" spans="1:7" ht="17.25" customHeight="1" x14ac:dyDescent="0.25">
      <c r="A15" s="72" t="s">
        <v>38</v>
      </c>
      <c r="B15" s="72"/>
      <c r="C15" s="73">
        <f>SUM(C10:D14)</f>
        <v>102455.48999999999</v>
      </c>
      <c r="D15" s="73"/>
    </row>
    <row r="16" spans="1:7" ht="17.25" customHeight="1" x14ac:dyDescent="0.25">
      <c r="A16" s="74" t="s">
        <v>39</v>
      </c>
      <c r="B16" s="74"/>
      <c r="C16" s="74"/>
      <c r="D16" s="74"/>
      <c r="G16" s="12"/>
    </row>
    <row r="17" spans="1:13" ht="42.75" customHeight="1" x14ac:dyDescent="0.25">
      <c r="A17" s="13" t="s">
        <v>40</v>
      </c>
      <c r="B17" s="13" t="s">
        <v>41</v>
      </c>
      <c r="C17" s="13" t="s">
        <v>42</v>
      </c>
      <c r="D17" s="13" t="s">
        <v>43</v>
      </c>
    </row>
    <row r="18" spans="1:13" ht="17.25" customHeight="1" x14ac:dyDescent="0.25">
      <c r="A18" s="66" t="s">
        <v>44</v>
      </c>
      <c r="B18" s="66"/>
      <c r="C18" s="66"/>
      <c r="D18" s="22">
        <f>D19+D20+D21+D22+D23</f>
        <v>39538.910000000003</v>
      </c>
      <c r="G18" s="12"/>
    </row>
    <row r="19" spans="1:13" ht="17.25" customHeight="1" x14ac:dyDescent="0.25">
      <c r="A19" s="10" t="s">
        <v>45</v>
      </c>
      <c r="B19" s="14"/>
      <c r="C19" s="25">
        <f>'[1]ANEXO III Mat. Pedagógico'!K59</f>
        <v>10681.080000000002</v>
      </c>
      <c r="D19" s="24">
        <f t="shared" ref="D19:D20" si="0">B19+C19</f>
        <v>10681.080000000002</v>
      </c>
      <c r="G19" s="12"/>
    </row>
    <row r="20" spans="1:13" ht="17.25" customHeight="1" x14ac:dyDescent="0.25">
      <c r="A20" s="10" t="s">
        <v>46</v>
      </c>
      <c r="B20" s="14"/>
      <c r="C20" s="25">
        <f>'[1]ANEXO III.Mat. Expediente'!G19</f>
        <v>1120.0999999999999</v>
      </c>
      <c r="D20" s="24">
        <f t="shared" si="0"/>
        <v>1120.0999999999999</v>
      </c>
      <c r="G20" s="12"/>
    </row>
    <row r="21" spans="1:13" ht="17.25" customHeight="1" x14ac:dyDescent="0.25">
      <c r="A21" s="10" t="s">
        <v>47</v>
      </c>
      <c r="B21" s="14"/>
      <c r="C21" s="25">
        <f>'[1]ANEXO III.Alimentos'!Q46</f>
        <v>24776.97</v>
      </c>
      <c r="D21" s="24">
        <f>B21+C21</f>
        <v>24776.97</v>
      </c>
    </row>
    <row r="22" spans="1:13" ht="17.25" customHeight="1" x14ac:dyDescent="0.25">
      <c r="A22" s="10" t="s">
        <v>48</v>
      </c>
      <c r="B22" s="14"/>
      <c r="C22" s="25">
        <f>'[1]ANEXO III. Higiene e Limpez '!I22</f>
        <v>2124.7599999999998</v>
      </c>
      <c r="D22" s="24">
        <f>B22+C22</f>
        <v>2124.7599999999998</v>
      </c>
    </row>
    <row r="23" spans="1:13" ht="26.25" customHeight="1" x14ac:dyDescent="0.25">
      <c r="A23" s="10" t="s">
        <v>49</v>
      </c>
      <c r="B23" s="14"/>
      <c r="C23" s="25">
        <f>'[1]ANEXO III. gás'!F9</f>
        <v>836</v>
      </c>
      <c r="D23" s="24">
        <f>B23+C23</f>
        <v>836</v>
      </c>
      <c r="G23" s="15"/>
      <c r="H23" s="12"/>
    </row>
    <row r="24" spans="1:13" ht="17.25" customHeight="1" x14ac:dyDescent="0.25">
      <c r="A24" s="66" t="s">
        <v>50</v>
      </c>
      <c r="B24" s="66"/>
      <c r="C24" s="66"/>
      <c r="D24" s="26">
        <f>D25+D26+D27</f>
        <v>59479.63</v>
      </c>
      <c r="G24" s="15"/>
      <c r="H24" s="12"/>
    </row>
    <row r="25" spans="1:13" ht="17.25" customHeight="1" x14ac:dyDescent="0.25">
      <c r="A25" s="10" t="s">
        <v>51</v>
      </c>
      <c r="B25" s="14"/>
      <c r="C25" s="24">
        <f>'[1]ANEXO III.CLT'!J11</f>
        <v>48493.36</v>
      </c>
      <c r="D25" s="27">
        <f t="shared" ref="D25:D26" si="1">B25+C25</f>
        <v>48493.36</v>
      </c>
      <c r="G25" s="12"/>
      <c r="H25" s="12"/>
    </row>
    <row r="26" spans="1:13" ht="17.25" customHeight="1" x14ac:dyDescent="0.25">
      <c r="A26" s="10" t="s">
        <v>52</v>
      </c>
      <c r="B26" s="14"/>
      <c r="C26" s="24">
        <f>'[1]ANEXO III. OFICINEIRO'!K8</f>
        <v>10560</v>
      </c>
      <c r="D26" s="27">
        <f t="shared" si="1"/>
        <v>10560</v>
      </c>
      <c r="G26" s="12"/>
    </row>
    <row r="27" spans="1:13" ht="17.25" customHeight="1" x14ac:dyDescent="0.25">
      <c r="A27" s="10" t="s">
        <v>53</v>
      </c>
      <c r="B27" s="14"/>
      <c r="C27" s="25">
        <f>'[1]ANEXO III PIS'!I11</f>
        <v>426.27000000000004</v>
      </c>
      <c r="D27" s="27">
        <f>B27+C27</f>
        <v>426.27000000000004</v>
      </c>
      <c r="H27" s="15"/>
      <c r="I27" s="12"/>
    </row>
    <row r="28" spans="1:13" ht="17.25" customHeight="1" x14ac:dyDescent="0.25">
      <c r="A28" s="66" t="s">
        <v>54</v>
      </c>
      <c r="B28" s="66"/>
      <c r="C28" s="66"/>
      <c r="D28" s="26">
        <f>D29+D30</f>
        <v>745.25</v>
      </c>
      <c r="G28" s="12"/>
    </row>
    <row r="29" spans="1:13" ht="17.25" customHeight="1" x14ac:dyDescent="0.25">
      <c r="A29" s="10" t="s">
        <v>55</v>
      </c>
      <c r="B29" s="14"/>
      <c r="C29" s="24">
        <f>'ANEXO IV'!E45</f>
        <v>745.25</v>
      </c>
      <c r="D29" s="27">
        <f>C29</f>
        <v>745.25</v>
      </c>
      <c r="H29" s="12"/>
      <c r="I29" s="15"/>
    </row>
    <row r="30" spans="1:13" ht="17.25" customHeight="1" x14ac:dyDescent="0.25">
      <c r="A30" s="10"/>
      <c r="B30" s="14"/>
      <c r="C30" s="14"/>
      <c r="D30" s="28"/>
      <c r="F30"/>
      <c r="G30"/>
      <c r="H30"/>
      <c r="I30"/>
      <c r="J30"/>
      <c r="K30"/>
      <c r="L30"/>
      <c r="M30"/>
    </row>
    <row r="31" spans="1:13" ht="17.25" customHeight="1" x14ac:dyDescent="0.25">
      <c r="A31" s="16" t="s">
        <v>56</v>
      </c>
      <c r="B31" s="17"/>
      <c r="C31" s="17"/>
      <c r="D31" s="26">
        <f>D18+D24+D28</f>
        <v>99763.790000000008</v>
      </c>
      <c r="F31"/>
      <c r="G31"/>
      <c r="H31"/>
      <c r="I31"/>
      <c r="J31"/>
      <c r="K31"/>
      <c r="L31"/>
      <c r="M31"/>
    </row>
    <row r="32" spans="1:13" ht="17.25" customHeight="1" x14ac:dyDescent="0.25">
      <c r="A32" s="66" t="s">
        <v>57</v>
      </c>
      <c r="B32" s="66"/>
      <c r="C32" s="66"/>
      <c r="D32" s="26">
        <f>C15-D31</f>
        <v>2691.6999999999825</v>
      </c>
      <c r="F32"/>
      <c r="G32"/>
      <c r="H32"/>
      <c r="I32"/>
      <c r="J32"/>
      <c r="K32"/>
      <c r="L32"/>
      <c r="M32"/>
    </row>
    <row r="33" spans="1:13" ht="17.25" customHeight="1" x14ac:dyDescent="0.25">
      <c r="A33" s="18"/>
      <c r="B33" s="18"/>
      <c r="C33" s="18"/>
      <c r="D33" s="19"/>
      <c r="F33"/>
      <c r="G33"/>
      <c r="H33"/>
      <c r="I33"/>
      <c r="J33"/>
      <c r="K33"/>
      <c r="L33"/>
      <c r="M33"/>
    </row>
    <row r="34" spans="1:13" ht="60.75" customHeight="1" x14ac:dyDescent="0.25">
      <c r="A34" s="20" t="s">
        <v>58</v>
      </c>
      <c r="B34" s="67" t="s">
        <v>59</v>
      </c>
      <c r="C34" s="67"/>
      <c r="D34" s="67"/>
      <c r="F34"/>
      <c r="G34"/>
      <c r="H34"/>
      <c r="I34"/>
      <c r="J34"/>
      <c r="K34"/>
      <c r="L34"/>
      <c r="M34"/>
    </row>
    <row r="35" spans="1:13" ht="43.5" customHeight="1" x14ac:dyDescent="0.25">
      <c r="A35" s="21" t="s">
        <v>60</v>
      </c>
      <c r="B35" s="68" t="s">
        <v>60</v>
      </c>
      <c r="C35" s="68"/>
      <c r="D35" s="68"/>
      <c r="F35"/>
      <c r="G35"/>
      <c r="H35"/>
      <c r="I35"/>
      <c r="J35"/>
      <c r="K35"/>
      <c r="L35"/>
      <c r="M35"/>
    </row>
    <row r="36" spans="1:13" ht="17.25" customHeight="1" x14ac:dyDescent="0.25">
      <c r="A36" s="8"/>
      <c r="B36" s="8"/>
      <c r="C36" s="8"/>
      <c r="D36" s="8"/>
    </row>
    <row r="37" spans="1:13" ht="17.25" customHeight="1" x14ac:dyDescent="0.25">
      <c r="A37" s="8"/>
      <c r="B37" s="8"/>
      <c r="C37" s="8"/>
      <c r="D37" s="8"/>
    </row>
    <row r="38" spans="1:13" s="8" customFormat="1" ht="17.25" customHeight="1" x14ac:dyDescent="0.25"/>
    <row r="39" spans="1:13" s="8" customFormat="1" ht="17.25" customHeight="1" x14ac:dyDescent="0.25"/>
    <row r="40" spans="1:13" s="8" customFormat="1" ht="17.25" customHeight="1" x14ac:dyDescent="0.25"/>
    <row r="41" spans="1:13" s="8" customFormat="1" ht="17.25" customHeight="1" x14ac:dyDescent="0.25"/>
    <row r="42" spans="1:13" s="8" customFormat="1" ht="17.25" customHeight="1" x14ac:dyDescent="0.25"/>
    <row r="43" spans="1:13" s="8" customFormat="1" ht="17.25" customHeight="1" x14ac:dyDescent="0.25"/>
    <row r="44" spans="1:13" s="8" customFormat="1" ht="17.25" customHeight="1" x14ac:dyDescent="0.25"/>
    <row r="45" spans="1:13" s="8" customFormat="1" ht="17.25" customHeight="1" x14ac:dyDescent="0.25"/>
    <row r="46" spans="1:13" s="8" customFormat="1" ht="17.25" customHeight="1" x14ac:dyDescent="0.25"/>
    <row r="47" spans="1:13" s="8" customFormat="1" ht="17.25" customHeight="1" x14ac:dyDescent="0.25"/>
    <row r="48" spans="1:13" s="8" customFormat="1" ht="17.25" customHeight="1" x14ac:dyDescent="0.25"/>
    <row r="49" s="8" customFormat="1" ht="17.25" customHeight="1" x14ac:dyDescent="0.25"/>
    <row r="50" s="8" customFormat="1" ht="17.25" customHeight="1" x14ac:dyDescent="0.25"/>
    <row r="51" s="8" customFormat="1" ht="17.25" customHeight="1" x14ac:dyDescent="0.25"/>
    <row r="52" s="8" customFormat="1" ht="17.25" customHeight="1" x14ac:dyDescent="0.25"/>
    <row r="53" s="8" customFormat="1" ht="17.25" customHeight="1" x14ac:dyDescent="0.25"/>
    <row r="54" s="8" customFormat="1" ht="17.25" customHeight="1" x14ac:dyDescent="0.25"/>
    <row r="55" s="8" customFormat="1" ht="17.25" customHeight="1" x14ac:dyDescent="0.25"/>
    <row r="56" s="8" customFormat="1" ht="17.25" customHeight="1" x14ac:dyDescent="0.25"/>
    <row r="57" s="8" customFormat="1" ht="17.25" customHeight="1" x14ac:dyDescent="0.25"/>
    <row r="58" s="8" customFormat="1" ht="17.25" customHeight="1" x14ac:dyDescent="0.25"/>
    <row r="59" s="8" customFormat="1" ht="17.25" customHeight="1" x14ac:dyDescent="0.25"/>
  </sheetData>
  <mergeCells count="24">
    <mergeCell ref="A8:B8"/>
    <mergeCell ref="C8:D8"/>
    <mergeCell ref="A3:D3"/>
    <mergeCell ref="A4:D4"/>
    <mergeCell ref="A5:C6"/>
    <mergeCell ref="A7:B7"/>
    <mergeCell ref="C7:D7"/>
    <mergeCell ref="A9:B9"/>
    <mergeCell ref="C9:D9"/>
    <mergeCell ref="C10:D10"/>
    <mergeCell ref="C12:D12"/>
    <mergeCell ref="C13:D13"/>
    <mergeCell ref="A32:C32"/>
    <mergeCell ref="B34:D34"/>
    <mergeCell ref="B35:D35"/>
    <mergeCell ref="C11:D11"/>
    <mergeCell ref="A10:A11"/>
    <mergeCell ref="A15:B15"/>
    <mergeCell ref="C15:D15"/>
    <mergeCell ref="A16:D16"/>
    <mergeCell ref="A18:C18"/>
    <mergeCell ref="A24:C24"/>
    <mergeCell ref="A28:C28"/>
    <mergeCell ref="C14:D14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01973A4E640CF4DADF93D5F1A72B705" ma:contentTypeVersion="13" ma:contentTypeDescription="Crie um novo documento." ma:contentTypeScope="" ma:versionID="7afe1e19b94fe7fa390f441cec4f269c">
  <xsd:schema xmlns:xsd="http://www.w3.org/2001/XMLSchema" xmlns:xs="http://www.w3.org/2001/XMLSchema" xmlns:p="http://schemas.microsoft.com/office/2006/metadata/properties" xmlns:ns2="a2a7ea44-53df-40c3-8067-3836249ece16" xmlns:ns3="ec40d406-83da-415f-8086-51ff3efb8fa9" targetNamespace="http://schemas.microsoft.com/office/2006/metadata/properties" ma:root="true" ma:fieldsID="f579983e8f88a87842e333bb0f3ecb15" ns2:_="" ns3:_="">
    <xsd:import namespace="a2a7ea44-53df-40c3-8067-3836249ece16"/>
    <xsd:import namespace="ec40d406-83da-415f-8086-51ff3efb8f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a7ea44-53df-40c3-8067-3836249ece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40d406-83da-415f-8086-51ff3efb8f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E54689-8BC9-4F3D-9F06-DEB5DA2FAFBC}"/>
</file>

<file path=customXml/itemProps2.xml><?xml version="1.0" encoding="utf-8"?>
<ds:datastoreItem xmlns:ds="http://schemas.openxmlformats.org/officeDocument/2006/customXml" ds:itemID="{06E35F08-A826-411F-A7C4-35A12A907ACF}"/>
</file>

<file path=customXml/itemProps3.xml><?xml version="1.0" encoding="utf-8"?>
<ds:datastoreItem xmlns:ds="http://schemas.openxmlformats.org/officeDocument/2006/customXml" ds:itemID="{462030C3-0F70-422F-ACBC-67F1976232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ANEXO IV</vt:lpstr>
      <vt:lpstr>Anexo V</vt:lpstr>
      <vt:lpstr>Anexo VI</vt:lpstr>
      <vt:lpstr>ANEXO VII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USER_ADM</dc:creator>
  <cp:lastModifiedBy>USER_ADM</cp:lastModifiedBy>
  <cp:lastPrinted>2021-10-21T15:41:26Z</cp:lastPrinted>
  <dcterms:created xsi:type="dcterms:W3CDTF">2021-10-19T15:46:10Z</dcterms:created>
  <dcterms:modified xsi:type="dcterms:W3CDTF">2021-12-13T21:26:10Z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0x010100401973A4E640CF4DADF93D5F1A72B705</vt:lpwstr>
  </property>
</Properties>
</file>